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G:\Use-cases\External Questionnaires\MNM\2026\Vragenlijst\"/>
    </mc:Choice>
  </mc:AlternateContent>
  <xr:revisionPtr revIDLastSave="0" documentId="13_ncr:1_{31A43DAA-52CC-4050-83E2-DE246BD26479}" xr6:coauthVersionLast="47" xr6:coauthVersionMax="47" xr10:uidLastSave="{00000000-0000-0000-0000-000000000000}"/>
  <bookViews>
    <workbookView xWindow="-108" yWindow="-108" windowWidth="23256" windowHeight="12456" activeTab="2" xr2:uid="{00000000-000D-0000-FFFF-FFFF00000000}"/>
  </bookViews>
  <sheets>
    <sheet name="Intro" sheetId="3" r:id="rId1"/>
    <sheet name="Context" sheetId="10" r:id="rId2"/>
    <sheet name="Questionnaire" sheetId="1" r:id="rId3"/>
    <sheet name="LIEN ISO" sheetId="4" r:id="rId4"/>
    <sheet name="Groupe" sheetId="5" r:id="rId5"/>
    <sheet name="DropdownAntwoord" sheetId="9" state="hidden" r:id="rId6"/>
  </sheets>
  <definedNames>
    <definedName name="_xlnm._FilterDatabase" localSheetId="2" hidden="1">Questionnaire!$A$9:$P$222</definedName>
    <definedName name="_xlnm.Print_Area" localSheetId="1">Context!$A$1:$C$20</definedName>
    <definedName name="_xlnm.Print_Area" localSheetId="4">Groupe!$A$1:$C$21</definedName>
    <definedName name="_xlnm.Print_Area" localSheetId="0">Intro!$A$1:$B$9</definedName>
    <definedName name="_xlnm.Print_Area" localSheetId="3">'LIEN ISO'!$A$1:$E$28</definedName>
    <definedName name="_xlnm.Print_Area" localSheetId="2">Questionnaire!$A$1:$F$233</definedName>
    <definedName name="_xlnm.Print_Titles" localSheetId="2">Questionnaire!$9:$9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E13" i="1" l="1"/>
  <c r="E16" i="1"/>
  <c r="E18" i="1"/>
  <c r="E19" i="1"/>
  <c r="E20" i="1"/>
  <c r="E23" i="1"/>
  <c r="E24" i="1"/>
  <c r="E25" i="1"/>
  <c r="E26" i="1"/>
  <c r="E27" i="1"/>
  <c r="E28" i="1"/>
  <c r="E34" i="1"/>
  <c r="E35" i="1"/>
  <c r="E36" i="1"/>
  <c r="E37" i="1"/>
  <c r="E38" i="1"/>
  <c r="E39" i="1"/>
  <c r="E40" i="1"/>
  <c r="E41" i="1"/>
  <c r="E44" i="1"/>
  <c r="E47" i="1"/>
  <c r="E48" i="1"/>
  <c r="E49" i="1"/>
  <c r="E50" i="1"/>
  <c r="E51" i="1"/>
  <c r="E53" i="1"/>
  <c r="E54" i="1"/>
  <c r="E61" i="1"/>
  <c r="E62" i="1"/>
  <c r="E63" i="1"/>
  <c r="E64" i="1"/>
  <c r="E65" i="1"/>
  <c r="E66" i="1"/>
  <c r="E67" i="1"/>
  <c r="E69" i="1"/>
  <c r="E70" i="1"/>
  <c r="E71" i="1"/>
  <c r="E72" i="1"/>
  <c r="E73" i="1"/>
  <c r="E74" i="1"/>
  <c r="E163" i="1"/>
  <c r="E164" i="1"/>
  <c r="E165" i="1"/>
  <c r="E167" i="1"/>
  <c r="E168" i="1"/>
  <c r="E212" i="1"/>
  <c r="E215" i="1"/>
  <c r="E216" i="1"/>
  <c r="E217" i="1"/>
  <c r="E218" i="1"/>
  <c r="E219" i="1"/>
  <c r="E220" i="1"/>
  <c r="E221" i="1"/>
  <c r="E222" i="1"/>
  <c r="I222" i="1"/>
  <c r="J222" i="1"/>
  <c r="K222" i="1"/>
  <c r="I12" i="1"/>
  <c r="J12" i="1"/>
  <c r="K12" i="1"/>
  <c r="I13" i="1"/>
  <c r="J13" i="1"/>
  <c r="K13" i="1"/>
  <c r="I14" i="1"/>
  <c r="J14" i="1"/>
  <c r="K14" i="1"/>
  <c r="I15" i="1"/>
  <c r="J15" i="1"/>
  <c r="K15" i="1"/>
  <c r="I16" i="1"/>
  <c r="J16" i="1"/>
  <c r="K16" i="1"/>
  <c r="I17" i="1"/>
  <c r="J17" i="1"/>
  <c r="K17" i="1"/>
  <c r="I18" i="1"/>
  <c r="J18" i="1"/>
  <c r="K18" i="1"/>
  <c r="I19" i="1"/>
  <c r="J19" i="1"/>
  <c r="K19" i="1"/>
  <c r="I20" i="1"/>
  <c r="J20" i="1"/>
  <c r="K20" i="1"/>
  <c r="I21" i="1"/>
  <c r="J21" i="1"/>
  <c r="K21" i="1"/>
  <c r="I22" i="1"/>
  <c r="J22" i="1"/>
  <c r="K22" i="1"/>
  <c r="I23" i="1"/>
  <c r="J23" i="1"/>
  <c r="K23" i="1"/>
  <c r="I24" i="1"/>
  <c r="J24" i="1"/>
  <c r="K24" i="1"/>
  <c r="I25" i="1"/>
  <c r="J25" i="1"/>
  <c r="K25" i="1"/>
  <c r="I26" i="1"/>
  <c r="J26" i="1"/>
  <c r="K26" i="1"/>
  <c r="I27" i="1"/>
  <c r="J27" i="1"/>
  <c r="K27" i="1"/>
  <c r="I28" i="1"/>
  <c r="J28" i="1"/>
  <c r="K28" i="1"/>
  <c r="J29" i="1"/>
  <c r="K29" i="1"/>
  <c r="J30" i="1"/>
  <c r="K30" i="1"/>
  <c r="K31" i="1"/>
  <c r="I32" i="1"/>
  <c r="J32" i="1"/>
  <c r="K32" i="1"/>
  <c r="I33" i="1"/>
  <c r="J33" i="1"/>
  <c r="K33" i="1"/>
  <c r="I34" i="1"/>
  <c r="J34" i="1"/>
  <c r="K34" i="1"/>
  <c r="I35" i="1"/>
  <c r="J35" i="1"/>
  <c r="K35" i="1"/>
  <c r="I36" i="1"/>
  <c r="J36" i="1"/>
  <c r="K36" i="1"/>
  <c r="I37" i="1"/>
  <c r="J37" i="1"/>
  <c r="K37" i="1"/>
  <c r="I38" i="1"/>
  <c r="J38" i="1"/>
  <c r="K38" i="1"/>
  <c r="I39" i="1"/>
  <c r="J39" i="1"/>
  <c r="K39" i="1"/>
  <c r="I40" i="1"/>
  <c r="J40" i="1"/>
  <c r="K40" i="1"/>
  <c r="I41" i="1"/>
  <c r="J41" i="1"/>
  <c r="K41" i="1"/>
  <c r="I42" i="1"/>
  <c r="J42" i="1"/>
  <c r="K42" i="1"/>
  <c r="I43" i="1"/>
  <c r="J43" i="1"/>
  <c r="K43" i="1"/>
  <c r="I44" i="1"/>
  <c r="J44" i="1"/>
  <c r="K44" i="1"/>
  <c r="I45" i="1"/>
  <c r="J45" i="1"/>
  <c r="K45" i="1"/>
  <c r="I46" i="1"/>
  <c r="J46" i="1"/>
  <c r="K46" i="1"/>
  <c r="I47" i="1"/>
  <c r="J47" i="1"/>
  <c r="K47" i="1"/>
  <c r="I48" i="1"/>
  <c r="J48" i="1"/>
  <c r="K48" i="1"/>
  <c r="I49" i="1"/>
  <c r="J49" i="1"/>
  <c r="K49" i="1"/>
  <c r="I50" i="1"/>
  <c r="J50" i="1"/>
  <c r="K50" i="1"/>
  <c r="I51" i="1"/>
  <c r="J51" i="1"/>
  <c r="K51" i="1"/>
  <c r="I52" i="1"/>
  <c r="J52" i="1"/>
  <c r="K52" i="1"/>
  <c r="I53" i="1"/>
  <c r="J53" i="1"/>
  <c r="K53" i="1"/>
  <c r="I54" i="1"/>
  <c r="J54" i="1"/>
  <c r="K54" i="1"/>
  <c r="I55" i="1"/>
  <c r="J55" i="1"/>
  <c r="K55" i="1"/>
  <c r="J56" i="1"/>
  <c r="K56" i="1"/>
  <c r="J57" i="1"/>
  <c r="K57" i="1"/>
  <c r="J58" i="1"/>
  <c r="K58" i="1"/>
  <c r="I59" i="1"/>
  <c r="J59" i="1"/>
  <c r="K59" i="1"/>
  <c r="I60" i="1"/>
  <c r="J60" i="1"/>
  <c r="K60" i="1"/>
  <c r="I61" i="1"/>
  <c r="J61" i="1"/>
  <c r="K61" i="1"/>
  <c r="I62" i="1"/>
  <c r="J62" i="1"/>
  <c r="K62" i="1"/>
  <c r="I63" i="1"/>
  <c r="J63" i="1"/>
  <c r="K63" i="1"/>
  <c r="I64" i="1"/>
  <c r="J64" i="1"/>
  <c r="K64" i="1"/>
  <c r="I65" i="1"/>
  <c r="J65" i="1"/>
  <c r="K65" i="1"/>
  <c r="I66" i="1"/>
  <c r="J66" i="1"/>
  <c r="K66" i="1"/>
  <c r="I67" i="1"/>
  <c r="J67" i="1"/>
  <c r="K67" i="1"/>
  <c r="I68" i="1"/>
  <c r="J68" i="1"/>
  <c r="K68" i="1"/>
  <c r="I69" i="1"/>
  <c r="J69" i="1"/>
  <c r="K69" i="1"/>
  <c r="I70" i="1"/>
  <c r="J70" i="1"/>
  <c r="K70" i="1"/>
  <c r="I71" i="1"/>
  <c r="J71" i="1"/>
  <c r="K71" i="1"/>
  <c r="I72" i="1"/>
  <c r="J72" i="1"/>
  <c r="K72" i="1"/>
  <c r="I73" i="1"/>
  <c r="J73" i="1"/>
  <c r="K73" i="1"/>
  <c r="I74" i="1"/>
  <c r="J74" i="1"/>
  <c r="K74" i="1"/>
  <c r="J75" i="1"/>
  <c r="K75" i="1"/>
  <c r="I76" i="1"/>
  <c r="J76" i="1"/>
  <c r="K76" i="1"/>
  <c r="J77" i="1"/>
  <c r="K77" i="1"/>
  <c r="J78" i="1"/>
  <c r="K78" i="1"/>
  <c r="J79" i="1"/>
  <c r="K79" i="1"/>
  <c r="J80" i="1"/>
  <c r="K80" i="1"/>
  <c r="K81" i="1"/>
  <c r="K82" i="1"/>
  <c r="K83" i="1"/>
  <c r="K84" i="1"/>
  <c r="K85" i="1"/>
  <c r="I87" i="1"/>
  <c r="J87" i="1"/>
  <c r="K87" i="1"/>
  <c r="I91" i="1"/>
  <c r="J91" i="1"/>
  <c r="K91" i="1"/>
  <c r="I94" i="1"/>
  <c r="J94" i="1"/>
  <c r="K94" i="1"/>
  <c r="I97" i="1"/>
  <c r="I99" i="1"/>
  <c r="I100" i="1"/>
  <c r="J100" i="1"/>
  <c r="I101" i="1"/>
  <c r="J101" i="1"/>
  <c r="I104" i="1"/>
  <c r="I106" i="1"/>
  <c r="J106" i="1"/>
  <c r="K106" i="1"/>
  <c r="I111" i="1"/>
  <c r="J111" i="1"/>
  <c r="K111" i="1"/>
  <c r="I118" i="1"/>
  <c r="J118" i="1"/>
  <c r="K118" i="1"/>
  <c r="I120" i="1"/>
  <c r="J120" i="1"/>
  <c r="K120" i="1"/>
  <c r="I126" i="1"/>
  <c r="J126" i="1"/>
  <c r="K126" i="1"/>
  <c r="I127" i="1"/>
  <c r="J127" i="1"/>
  <c r="K127" i="1"/>
  <c r="I131" i="1"/>
  <c r="J131" i="1"/>
  <c r="K131" i="1"/>
  <c r="I137" i="1"/>
  <c r="I141" i="1"/>
  <c r="I143" i="1"/>
  <c r="I144" i="1"/>
  <c r="J145" i="1"/>
  <c r="K145" i="1"/>
  <c r="I146" i="1"/>
  <c r="J146" i="1"/>
  <c r="K146" i="1"/>
  <c r="J147" i="1"/>
  <c r="K147" i="1"/>
  <c r="J148" i="1"/>
  <c r="K148" i="1"/>
  <c r="J149" i="1"/>
  <c r="K149" i="1"/>
  <c r="J150" i="1"/>
  <c r="K150" i="1"/>
  <c r="I151" i="1"/>
  <c r="J151" i="1"/>
  <c r="K151" i="1"/>
  <c r="J152" i="1"/>
  <c r="K152" i="1"/>
  <c r="J153" i="1"/>
  <c r="K153" i="1"/>
  <c r="I154" i="1"/>
  <c r="J154" i="1"/>
  <c r="K154" i="1"/>
  <c r="J155" i="1"/>
  <c r="K155" i="1"/>
  <c r="J156" i="1"/>
  <c r="K156" i="1"/>
  <c r="J157" i="1"/>
  <c r="K157" i="1"/>
  <c r="J158" i="1"/>
  <c r="K158" i="1"/>
  <c r="J159" i="1"/>
  <c r="K159" i="1"/>
  <c r="J160" i="1"/>
  <c r="K160" i="1"/>
  <c r="J161" i="1"/>
  <c r="K161" i="1"/>
  <c r="I162" i="1"/>
  <c r="J162" i="1"/>
  <c r="K162" i="1"/>
  <c r="I163" i="1"/>
  <c r="J163" i="1"/>
  <c r="K163" i="1"/>
  <c r="I164" i="1"/>
  <c r="J164" i="1"/>
  <c r="K164" i="1"/>
  <c r="I165" i="1"/>
  <c r="J165" i="1"/>
  <c r="K165" i="1"/>
  <c r="I166" i="1"/>
  <c r="J166" i="1"/>
  <c r="K166" i="1"/>
  <c r="I167" i="1"/>
  <c r="J167" i="1"/>
  <c r="K167" i="1"/>
  <c r="I168" i="1"/>
  <c r="J168" i="1"/>
  <c r="K168" i="1"/>
  <c r="J169" i="1"/>
  <c r="K169" i="1"/>
  <c r="J170" i="1"/>
  <c r="K170" i="1"/>
  <c r="J171" i="1"/>
  <c r="K171" i="1"/>
  <c r="J172" i="1"/>
  <c r="K172" i="1"/>
  <c r="J173" i="1"/>
  <c r="K173" i="1"/>
  <c r="J174" i="1"/>
  <c r="K174" i="1"/>
  <c r="J175" i="1"/>
  <c r="K175" i="1"/>
  <c r="J176" i="1"/>
  <c r="K176" i="1"/>
  <c r="J177" i="1"/>
  <c r="K177" i="1"/>
  <c r="J178" i="1"/>
  <c r="K178" i="1"/>
  <c r="J179" i="1"/>
  <c r="K179" i="1"/>
  <c r="J180" i="1"/>
  <c r="K180" i="1"/>
  <c r="J181" i="1"/>
  <c r="K181" i="1"/>
  <c r="J182" i="1"/>
  <c r="K182" i="1"/>
  <c r="J183" i="1"/>
  <c r="K183" i="1"/>
  <c r="J184" i="1"/>
  <c r="K184" i="1"/>
  <c r="J185" i="1"/>
  <c r="K185" i="1"/>
  <c r="J186" i="1"/>
  <c r="K186" i="1"/>
  <c r="J187" i="1"/>
  <c r="K187" i="1"/>
  <c r="J188" i="1"/>
  <c r="K188" i="1"/>
  <c r="J189" i="1"/>
  <c r="K189" i="1"/>
  <c r="J190" i="1"/>
  <c r="K190" i="1"/>
  <c r="J191" i="1"/>
  <c r="K191" i="1"/>
  <c r="J192" i="1"/>
  <c r="K192" i="1"/>
  <c r="J193" i="1"/>
  <c r="K193" i="1"/>
  <c r="J194" i="1"/>
  <c r="K194" i="1"/>
  <c r="J195" i="1"/>
  <c r="K195" i="1"/>
  <c r="J196" i="1"/>
  <c r="K196" i="1"/>
  <c r="J197" i="1"/>
  <c r="K197" i="1"/>
  <c r="J198" i="1"/>
  <c r="K198" i="1"/>
  <c r="J199" i="1"/>
  <c r="K199" i="1"/>
  <c r="J200" i="1"/>
  <c r="K200" i="1"/>
  <c r="J201" i="1"/>
  <c r="K201" i="1"/>
  <c r="J202" i="1"/>
  <c r="K202" i="1"/>
  <c r="J203" i="1"/>
  <c r="K203" i="1"/>
  <c r="J204" i="1"/>
  <c r="K204" i="1"/>
  <c r="J205" i="1"/>
  <c r="K205" i="1"/>
  <c r="I206" i="1"/>
  <c r="J206" i="1"/>
  <c r="K206" i="1"/>
  <c r="J207" i="1"/>
  <c r="K207" i="1"/>
  <c r="J208" i="1"/>
  <c r="K208" i="1"/>
  <c r="J209" i="1"/>
  <c r="K209" i="1"/>
  <c r="J210" i="1"/>
  <c r="K210" i="1"/>
  <c r="I211" i="1"/>
  <c r="J211" i="1"/>
  <c r="K211" i="1"/>
  <c r="I212" i="1"/>
  <c r="J212" i="1"/>
  <c r="K212" i="1"/>
  <c r="I213" i="1"/>
  <c r="J213" i="1"/>
  <c r="K213" i="1"/>
  <c r="I214" i="1"/>
  <c r="J214" i="1"/>
  <c r="K214" i="1"/>
  <c r="I215" i="1"/>
  <c r="J215" i="1"/>
  <c r="K215" i="1"/>
  <c r="I216" i="1"/>
  <c r="J216" i="1"/>
  <c r="K216" i="1"/>
  <c r="I217" i="1"/>
  <c r="J217" i="1"/>
  <c r="K217" i="1"/>
  <c r="I218" i="1"/>
  <c r="J218" i="1"/>
  <c r="K218" i="1"/>
  <c r="I219" i="1"/>
  <c r="J219" i="1"/>
  <c r="K219" i="1"/>
  <c r="I220" i="1"/>
  <c r="J220" i="1"/>
  <c r="K220" i="1"/>
  <c r="I221" i="1"/>
  <c r="J221" i="1"/>
  <c r="K221" i="1"/>
  <c r="J11" i="1"/>
  <c r="K11" i="1"/>
  <c r="I11" i="1"/>
  <c r="F17" i="10"/>
  <c r="F6" i="10"/>
  <c r="F7" i="10"/>
  <c r="G7" i="10" s="1"/>
  <c r="F8" i="10"/>
  <c r="G8" i="10" s="1"/>
  <c r="F9" i="10"/>
  <c r="G9" i="10" s="1"/>
  <c r="F10" i="10"/>
  <c r="G10" i="10" s="1"/>
  <c r="F11" i="10"/>
  <c r="G11" i="10" s="1"/>
  <c r="F12" i="10"/>
  <c r="G12" i="10" s="1"/>
  <c r="F13" i="10"/>
  <c r="G13" i="10" s="1"/>
  <c r="I170" i="1"/>
  <c r="F14" i="10"/>
  <c r="G14" i="10" s="1"/>
  <c r="F15" i="10"/>
  <c r="F16" i="10"/>
  <c r="F5" i="10"/>
  <c r="G5" i="10" s="1"/>
  <c r="G17" i="10" l="1"/>
  <c r="J86" i="1" s="1"/>
  <c r="G16" i="10"/>
  <c r="K88" i="1" s="1"/>
  <c r="I90" i="1"/>
  <c r="G15" i="10"/>
  <c r="I133" i="1" s="1"/>
  <c r="G6" i="10"/>
  <c r="J31" i="1" s="1"/>
  <c r="I205" i="1"/>
  <c r="I203" i="1"/>
  <c r="I202" i="1"/>
  <c r="I204" i="1"/>
  <c r="I191" i="1"/>
  <c r="I192" i="1"/>
  <c r="I196" i="1"/>
  <c r="I200" i="1"/>
  <c r="I188" i="1"/>
  <c r="I201" i="1"/>
  <c r="I197" i="1"/>
  <c r="I193" i="1"/>
  <c r="I189" i="1"/>
  <c r="I198" i="1"/>
  <c r="I194" i="1"/>
  <c r="I190" i="1"/>
  <c r="I199" i="1"/>
  <c r="I195" i="1"/>
  <c r="I175" i="1"/>
  <c r="I179" i="1"/>
  <c r="I183" i="1"/>
  <c r="I187" i="1"/>
  <c r="I178" i="1"/>
  <c r="I182" i="1"/>
  <c r="I186" i="1"/>
  <c r="I177" i="1"/>
  <c r="G177" i="1" s="1"/>
  <c r="I181" i="1"/>
  <c r="I185" i="1"/>
  <c r="I176" i="1"/>
  <c r="I180" i="1"/>
  <c r="I184" i="1"/>
  <c r="I171" i="1"/>
  <c r="I173" i="1"/>
  <c r="I172" i="1"/>
  <c r="I169" i="1"/>
  <c r="I174" i="1"/>
  <c r="I161" i="1"/>
  <c r="I160" i="1"/>
  <c r="I159" i="1"/>
  <c r="I158" i="1"/>
  <c r="I147" i="1"/>
  <c r="I155" i="1"/>
  <c r="I150" i="1"/>
  <c r="I145" i="1"/>
  <c r="I149" i="1"/>
  <c r="I153" i="1"/>
  <c r="I157" i="1"/>
  <c r="I148" i="1"/>
  <c r="I152" i="1"/>
  <c r="I156" i="1"/>
  <c r="J132" i="1"/>
  <c r="G131" i="1"/>
  <c r="G127" i="1"/>
  <c r="G126" i="1"/>
  <c r="G120" i="1"/>
  <c r="G118" i="1"/>
  <c r="J108" i="1"/>
  <c r="I116" i="1"/>
  <c r="G106" i="1"/>
  <c r="I113" i="1"/>
  <c r="G111" i="1"/>
  <c r="K105" i="1"/>
  <c r="J103" i="1"/>
  <c r="G94" i="1"/>
  <c r="J95" i="1"/>
  <c r="K96" i="1"/>
  <c r="K132" i="1"/>
  <c r="K144" i="1"/>
  <c r="K124" i="1"/>
  <c r="K99" i="1"/>
  <c r="K140" i="1"/>
  <c r="K128" i="1"/>
  <c r="K93" i="1"/>
  <c r="K141" i="1"/>
  <c r="K137" i="1"/>
  <c r="K133" i="1"/>
  <c r="K129" i="1"/>
  <c r="K121" i="1"/>
  <c r="K117" i="1"/>
  <c r="K114" i="1"/>
  <c r="K97" i="1"/>
  <c r="K89" i="1"/>
  <c r="K142" i="1"/>
  <c r="K138" i="1"/>
  <c r="K134" i="1"/>
  <c r="K130" i="1"/>
  <c r="K122" i="1"/>
  <c r="K115" i="1"/>
  <c r="K103" i="1"/>
  <c r="K92" i="1"/>
  <c r="K143" i="1"/>
  <c r="K139" i="1"/>
  <c r="K123" i="1"/>
  <c r="K119" i="1"/>
  <c r="K116" i="1"/>
  <c r="K113" i="1"/>
  <c r="K110" i="1"/>
  <c r="K104" i="1"/>
  <c r="K95" i="1"/>
  <c r="K90" i="1"/>
  <c r="I89" i="1"/>
  <c r="I110" i="1"/>
  <c r="I103" i="1"/>
  <c r="I95" i="1"/>
  <c r="I92" i="1"/>
  <c r="I93" i="1"/>
  <c r="I114" i="1"/>
  <c r="I75" i="1"/>
  <c r="I80" i="1"/>
  <c r="I77" i="1"/>
  <c r="I85" i="1"/>
  <c r="I83" i="1"/>
  <c r="I81" i="1"/>
  <c r="I78" i="1"/>
  <c r="I84" i="1"/>
  <c r="I82" i="1"/>
  <c r="I79" i="1"/>
  <c r="J81" i="1"/>
  <c r="J85" i="1"/>
  <c r="J84" i="1"/>
  <c r="J83" i="1"/>
  <c r="J82" i="1"/>
  <c r="I31" i="1"/>
  <c r="I210" i="1"/>
  <c r="I30" i="1"/>
  <c r="G30" i="1" s="1"/>
  <c r="E30" i="1" s="1"/>
  <c r="I209" i="1"/>
  <c r="I207" i="1"/>
  <c r="I29" i="1"/>
  <c r="I208" i="1"/>
  <c r="G213" i="1"/>
  <c r="I58" i="1" l="1"/>
  <c r="G58" i="1" s="1"/>
  <c r="I57" i="1"/>
  <c r="G57" i="1" s="1"/>
  <c r="E57" i="1" s="1"/>
  <c r="J89" i="1"/>
  <c r="G89" i="1" s="1"/>
  <c r="J98" i="1"/>
  <c r="J141" i="1"/>
  <c r="J88" i="1"/>
  <c r="J117" i="1"/>
  <c r="J119" i="1"/>
  <c r="J129" i="1"/>
  <c r="J93" i="1"/>
  <c r="G93" i="1" s="1"/>
  <c r="J104" i="1"/>
  <c r="G104" i="1" s="1"/>
  <c r="J114" i="1"/>
  <c r="G114" i="1" s="1"/>
  <c r="I98" i="1"/>
  <c r="I124" i="1"/>
  <c r="J115" i="1"/>
  <c r="J123" i="1"/>
  <c r="J140" i="1"/>
  <c r="J134" i="1"/>
  <c r="K107" i="1"/>
  <c r="K112" i="1"/>
  <c r="K102" i="1"/>
  <c r="K98" i="1"/>
  <c r="K135" i="1"/>
  <c r="K101" i="1"/>
  <c r="G101" i="1" s="1"/>
  <c r="K108" i="1"/>
  <c r="I96" i="1"/>
  <c r="I138" i="1"/>
  <c r="J112" i="1"/>
  <c r="J124" i="1"/>
  <c r="J138" i="1"/>
  <c r="J130" i="1"/>
  <c r="J133" i="1"/>
  <c r="J139" i="1"/>
  <c r="J92" i="1"/>
  <c r="G92" i="1" s="1"/>
  <c r="J97" i="1"/>
  <c r="G97" i="1" s="1"/>
  <c r="J105" i="1"/>
  <c r="J109" i="1"/>
  <c r="J110" i="1"/>
  <c r="G110" i="1" s="1"/>
  <c r="J121" i="1"/>
  <c r="J128" i="1"/>
  <c r="J135" i="1"/>
  <c r="J136" i="1"/>
  <c r="J144" i="1"/>
  <c r="G144" i="1" s="1"/>
  <c r="J90" i="1"/>
  <c r="G90" i="1" s="1"/>
  <c r="J99" i="1"/>
  <c r="G99" i="1" s="1"/>
  <c r="J96" i="1"/>
  <c r="G96" i="1" s="1"/>
  <c r="J102" i="1"/>
  <c r="J113" i="1"/>
  <c r="G113" i="1" s="1"/>
  <c r="J107" i="1"/>
  <c r="J116" i="1"/>
  <c r="G116" i="1" s="1"/>
  <c r="J122" i="1"/>
  <c r="J125" i="1"/>
  <c r="J137" i="1"/>
  <c r="G137" i="1" s="1"/>
  <c r="J143" i="1"/>
  <c r="G143" i="1" s="1"/>
  <c r="J142" i="1"/>
  <c r="K136" i="1"/>
  <c r="K109" i="1"/>
  <c r="K100" i="1"/>
  <c r="G100" i="1" s="1"/>
  <c r="K86" i="1"/>
  <c r="I135" i="1"/>
  <c r="I139" i="1"/>
  <c r="G139" i="1" s="1"/>
  <c r="I102" i="1"/>
  <c r="I107" i="1"/>
  <c r="I105" i="1"/>
  <c r="G105" i="1" s="1"/>
  <c r="I121" i="1"/>
  <c r="I123" i="1"/>
  <c r="I128" i="1"/>
  <c r="I134" i="1"/>
  <c r="I142" i="1"/>
  <c r="I112" i="1"/>
  <c r="I86" i="1"/>
  <c r="G86" i="1" s="1"/>
  <c r="I117" i="1"/>
  <c r="I109" i="1"/>
  <c r="I108" i="1"/>
  <c r="I125" i="1"/>
  <c r="I130" i="1"/>
  <c r="I136" i="1"/>
  <c r="I88" i="1"/>
  <c r="G88" i="1" s="1"/>
  <c r="K125" i="1"/>
  <c r="I115" i="1"/>
  <c r="I119" i="1"/>
  <c r="I122" i="1"/>
  <c r="I129" i="1"/>
  <c r="I132" i="1"/>
  <c r="G132" i="1" s="1"/>
  <c r="I140" i="1"/>
  <c r="G140" i="1" s="1"/>
  <c r="G31" i="1"/>
  <c r="E31" i="1" s="1"/>
  <c r="I56" i="1"/>
  <c r="G56" i="1" s="1"/>
  <c r="G133" i="1"/>
  <c r="G141" i="1"/>
  <c r="G103" i="1"/>
  <c r="G95" i="1"/>
  <c r="E55" i="1"/>
  <c r="E58" i="1"/>
  <c r="E211" i="1"/>
  <c r="G75" i="1"/>
  <c r="G77" i="1"/>
  <c r="E77" i="1" s="1"/>
  <c r="G78" i="1"/>
  <c r="E78" i="1" s="1"/>
  <c r="G79" i="1"/>
  <c r="E79" i="1" s="1"/>
  <c r="G80" i="1"/>
  <c r="E80" i="1" s="1"/>
  <c r="G87" i="1"/>
  <c r="G145" i="1"/>
  <c r="G146" i="1"/>
  <c r="G147" i="1"/>
  <c r="E147" i="1" s="1"/>
  <c r="G148" i="1"/>
  <c r="E148" i="1" s="1"/>
  <c r="G149" i="1"/>
  <c r="E149" i="1" s="1"/>
  <c r="G150" i="1"/>
  <c r="E150" i="1" s="1"/>
  <c r="G151" i="1"/>
  <c r="G152" i="1"/>
  <c r="E152" i="1" s="1"/>
  <c r="G153" i="1"/>
  <c r="E153" i="1" s="1"/>
  <c r="G154" i="1"/>
  <c r="G155" i="1"/>
  <c r="E155" i="1" s="1"/>
  <c r="G156" i="1"/>
  <c r="E156" i="1" s="1"/>
  <c r="G157" i="1"/>
  <c r="E157" i="1" s="1"/>
  <c r="G159" i="1"/>
  <c r="G160" i="1"/>
  <c r="E160" i="1" s="1"/>
  <c r="G161" i="1"/>
  <c r="E161" i="1" s="1"/>
  <c r="G170" i="1"/>
  <c r="G171" i="1"/>
  <c r="E171" i="1" s="1"/>
  <c r="G172" i="1"/>
  <c r="G173" i="1"/>
  <c r="E173" i="1" s="1"/>
  <c r="G174" i="1"/>
  <c r="E174" i="1" s="1"/>
  <c r="G175" i="1"/>
  <c r="G176" i="1"/>
  <c r="E177" i="1"/>
  <c r="G178" i="1"/>
  <c r="E178" i="1" s="1"/>
  <c r="G179" i="1"/>
  <c r="E179" i="1" s="1"/>
  <c r="G180" i="1"/>
  <c r="E180" i="1" s="1"/>
  <c r="G181" i="1"/>
  <c r="E181" i="1" s="1"/>
  <c r="G182" i="1"/>
  <c r="G183" i="1"/>
  <c r="E183" i="1" s="1"/>
  <c r="G184" i="1"/>
  <c r="E184" i="1" s="1"/>
  <c r="G185" i="1"/>
  <c r="E185" i="1" s="1"/>
  <c r="G186" i="1"/>
  <c r="E186" i="1" s="1"/>
  <c r="G187" i="1"/>
  <c r="E187" i="1" s="1"/>
  <c r="G188" i="1"/>
  <c r="G189" i="1"/>
  <c r="G190" i="1"/>
  <c r="E190" i="1" s="1"/>
  <c r="G191" i="1"/>
  <c r="E191" i="1" s="1"/>
  <c r="G192" i="1"/>
  <c r="E192" i="1" s="1"/>
  <c r="G193" i="1"/>
  <c r="E193" i="1" s="1"/>
  <c r="G194" i="1"/>
  <c r="E194" i="1" s="1"/>
  <c r="G195" i="1"/>
  <c r="G196" i="1"/>
  <c r="E196" i="1" s="1"/>
  <c r="G197" i="1"/>
  <c r="E197" i="1" s="1"/>
  <c r="G198" i="1"/>
  <c r="G199" i="1"/>
  <c r="E199" i="1" s="1"/>
  <c r="G200" i="1"/>
  <c r="E200" i="1" s="1"/>
  <c r="G201" i="1"/>
  <c r="E201" i="1" s="1"/>
  <c r="G202" i="1"/>
  <c r="G203" i="1"/>
  <c r="G204" i="1"/>
  <c r="E204" i="1" s="1"/>
  <c r="G205" i="1"/>
  <c r="E205" i="1" s="1"/>
  <c r="G206" i="1"/>
  <c r="E208" i="1"/>
  <c r="E209" i="1"/>
  <c r="E210" i="1"/>
  <c r="G214" i="1"/>
  <c r="J10" i="1"/>
  <c r="K10" i="1"/>
  <c r="I10" i="1"/>
  <c r="G119" i="1" l="1"/>
  <c r="E119" i="1" s="1"/>
  <c r="G117" i="1"/>
  <c r="E117" i="1" s="1"/>
  <c r="G129" i="1"/>
  <c r="E129" i="1" s="1"/>
  <c r="G138" i="1"/>
  <c r="E138" i="1" s="1"/>
  <c r="G115" i="1"/>
  <c r="E115" i="1" s="1"/>
  <c r="G124" i="1"/>
  <c r="E124" i="1" s="1"/>
  <c r="G108" i="1"/>
  <c r="E108" i="1" s="1"/>
  <c r="G123" i="1"/>
  <c r="E123" i="1" s="1"/>
  <c r="G98" i="1"/>
  <c r="E98" i="1" s="1"/>
  <c r="G134" i="1"/>
  <c r="E134" i="1" s="1"/>
  <c r="G128" i="1"/>
  <c r="E128" i="1" s="1"/>
  <c r="G112" i="1"/>
  <c r="E112" i="1" s="1"/>
  <c r="G122" i="1"/>
  <c r="E122" i="1" s="1"/>
  <c r="G142" i="1"/>
  <c r="E142" i="1" s="1"/>
  <c r="G135" i="1"/>
  <c r="E135" i="1" s="1"/>
  <c r="G102" i="1"/>
  <c r="E102" i="1" s="1"/>
  <c r="G130" i="1"/>
  <c r="E130" i="1" s="1"/>
  <c r="G125" i="1"/>
  <c r="E125" i="1" s="1"/>
  <c r="G107" i="1"/>
  <c r="E107" i="1" s="1"/>
  <c r="G136" i="1"/>
  <c r="E136" i="1" s="1"/>
  <c r="G109" i="1"/>
  <c r="E109" i="1" s="1"/>
  <c r="G121" i="1"/>
  <c r="E121" i="1" s="1"/>
  <c r="E132" i="1"/>
  <c r="E144" i="1"/>
  <c r="E143" i="1"/>
  <c r="E103" i="1"/>
  <c r="E141" i="1"/>
  <c r="E137" i="1"/>
  <c r="E133" i="1"/>
  <c r="E116" i="1"/>
  <c r="E104" i="1"/>
  <c r="E99" i="1"/>
  <c r="E95" i="1"/>
  <c r="E140" i="1"/>
  <c r="E139" i="1"/>
  <c r="E114" i="1"/>
  <c r="E113" i="1"/>
  <c r="E110" i="1"/>
  <c r="E105" i="1"/>
  <c r="E97" i="1"/>
  <c r="E96" i="1"/>
  <c r="E93" i="1"/>
  <c r="E92" i="1"/>
  <c r="E90" i="1"/>
  <c r="E89" i="1"/>
  <c r="P88" i="1"/>
  <c r="E88" i="1"/>
  <c r="P87" i="1"/>
  <c r="G85" i="1"/>
  <c r="E85" i="1" s="1"/>
  <c r="G81" i="1"/>
  <c r="G82" i="1"/>
  <c r="E82" i="1" s="1"/>
  <c r="G83" i="1"/>
  <c r="E83" i="1" s="1"/>
  <c r="G84" i="1"/>
  <c r="E84" i="1" s="1"/>
</calcChain>
</file>

<file path=xl/sharedStrings.xml><?xml version="1.0" encoding="utf-8"?>
<sst xmlns="http://schemas.openxmlformats.org/spreadsheetml/2006/main" count="897" uniqueCount="546">
  <si>
    <t xml:space="preserve"> </t>
  </si>
  <si>
    <t>5.15.1d</t>
  </si>
  <si>
    <t>5.15.1a</t>
  </si>
  <si>
    <t>5.15.1e</t>
  </si>
  <si>
    <t>5.11.13</t>
  </si>
  <si>
    <t>5.12.2b</t>
  </si>
  <si>
    <t>5.12.2a</t>
  </si>
  <si>
    <t>5.12.1f</t>
  </si>
  <si>
    <t>5.12.1e</t>
  </si>
  <si>
    <t>5.12.1d</t>
  </si>
  <si>
    <t>5.12.1c</t>
  </si>
  <si>
    <t>5.11.3</t>
  </si>
  <si>
    <t>5.12.1b</t>
  </si>
  <si>
    <t>5.12.1a</t>
  </si>
  <si>
    <t>5.7.1j</t>
  </si>
  <si>
    <t>5.7.1i</t>
  </si>
  <si>
    <t>5.7.1h</t>
  </si>
  <si>
    <t>5.7.1g</t>
  </si>
  <si>
    <t>5.7.1f</t>
  </si>
  <si>
    <t>5.7.1e</t>
  </si>
  <si>
    <t>5.7.1d</t>
  </si>
  <si>
    <t>5.7.1c</t>
  </si>
  <si>
    <t>5.7.1b</t>
  </si>
  <si>
    <t>5.7.1a</t>
  </si>
  <si>
    <t>5.3.2.2c</t>
  </si>
  <si>
    <t>5.3.2.2b</t>
  </si>
  <si>
    <t>5.3.2.2a</t>
  </si>
  <si>
    <t>5.5.4b</t>
  </si>
  <si>
    <t>5.5.4a</t>
  </si>
  <si>
    <t>5.10.4</t>
  </si>
  <si>
    <t>5.10.3</t>
  </si>
  <si>
    <t>5.10.2</t>
  </si>
  <si>
    <t>5.10.1b</t>
  </si>
  <si>
    <t>5.10.1a</t>
  </si>
  <si>
    <t>5.8.2a</t>
  </si>
  <si>
    <t>5.8.2c</t>
  </si>
  <si>
    <t>5.8.2b</t>
  </si>
  <si>
    <t>5.9.4</t>
  </si>
  <si>
    <t>5.14.1e</t>
  </si>
  <si>
    <t>5.14.1c</t>
  </si>
  <si>
    <t>5.14.1b</t>
  </si>
  <si>
    <t>5.14.1a</t>
  </si>
  <si>
    <t>5.9.3</t>
  </si>
  <si>
    <t>5.13.1d</t>
  </si>
  <si>
    <t>5.13.1a</t>
  </si>
  <si>
    <t>5.9.7</t>
  </si>
  <si>
    <t>5.13.1c</t>
  </si>
  <si>
    <t>5.13.1b</t>
  </si>
  <si>
    <t>5.13.1e</t>
  </si>
  <si>
    <t>5.13.1f</t>
  </si>
  <si>
    <t>5.9.5</t>
  </si>
  <si>
    <t>5.11.7e</t>
  </si>
  <si>
    <t>5.11.2a</t>
  </si>
  <si>
    <t>5.11.12</t>
  </si>
  <si>
    <t>5.9.2</t>
  </si>
  <si>
    <t>5.11.6</t>
  </si>
  <si>
    <t>5.9.1</t>
  </si>
  <si>
    <t>5.11.9e</t>
  </si>
  <si>
    <t>5.9.6</t>
  </si>
  <si>
    <t>5.11.5</t>
  </si>
  <si>
    <t>5.11.10a</t>
  </si>
  <si>
    <t>5.11.9d</t>
  </si>
  <si>
    <t>5.11.9c</t>
  </si>
  <si>
    <t>5.11.9b</t>
  </si>
  <si>
    <t>5.11.9f</t>
  </si>
  <si>
    <t>5.11.9a</t>
  </si>
  <si>
    <t>5.11.7b1</t>
  </si>
  <si>
    <t>5.11.2c</t>
  </si>
  <si>
    <t>5.11.2e</t>
  </si>
  <si>
    <t>5.11.2b</t>
  </si>
  <si>
    <t>5.11.2d</t>
  </si>
  <si>
    <t>5.11.10b</t>
  </si>
  <si>
    <t>5.11.14</t>
  </si>
  <si>
    <t>5.11.4</t>
  </si>
  <si>
    <t>5.3.1.5</t>
  </si>
  <si>
    <t>5.11.11</t>
  </si>
  <si>
    <t>5.11.8</t>
  </si>
  <si>
    <t>5.11.7c</t>
  </si>
  <si>
    <t>5.11.7b2</t>
  </si>
  <si>
    <t>5.11.1</t>
  </si>
  <si>
    <t>5.3.2.1h</t>
  </si>
  <si>
    <t>5.3.2.1f</t>
  </si>
  <si>
    <t>5.3.2.1e</t>
  </si>
  <si>
    <t>5.3.2.1a</t>
  </si>
  <si>
    <t>5.3.2.1i</t>
  </si>
  <si>
    <t>5.3.2.1d</t>
  </si>
  <si>
    <t>5.3.2.1c</t>
  </si>
  <si>
    <t>5.15.2a</t>
  </si>
  <si>
    <t>5.5.1f</t>
  </si>
  <si>
    <t>5.5.1e</t>
  </si>
  <si>
    <t>5.5.1d</t>
  </si>
  <si>
    <t>5.5.1b</t>
  </si>
  <si>
    <t>5.5.1a</t>
  </si>
  <si>
    <t>5.15.2b</t>
  </si>
  <si>
    <t>5.5.2</t>
  </si>
  <si>
    <t>5.6.4</t>
  </si>
  <si>
    <t>5.6.3</t>
  </si>
  <si>
    <t>5.6.1c</t>
  </si>
  <si>
    <t>5.6.1b</t>
  </si>
  <si>
    <t>5.6.1a</t>
  </si>
  <si>
    <t>5.5.5</t>
  </si>
  <si>
    <t>5.6.5</t>
  </si>
  <si>
    <t>5.6.6</t>
  </si>
  <si>
    <t xml:space="preserve">5.4.2c </t>
  </si>
  <si>
    <t>5.8.3e3</t>
  </si>
  <si>
    <t>5.8.3e2</t>
  </si>
  <si>
    <t>5.8.3e1</t>
  </si>
  <si>
    <t>5.8.3c4</t>
  </si>
  <si>
    <t>5.8.3c3</t>
  </si>
  <si>
    <t>5.8.3c2</t>
  </si>
  <si>
    <t>5.8.3c1</t>
  </si>
  <si>
    <t>5.8.2h</t>
  </si>
  <si>
    <t>5.8.1</t>
  </si>
  <si>
    <t>5.4.1</t>
  </si>
  <si>
    <t>5.3.2.1g</t>
  </si>
  <si>
    <t>5.3.1.1</t>
  </si>
  <si>
    <t>5.4.2b</t>
  </si>
  <si>
    <t>5.4.2a</t>
  </si>
  <si>
    <t>5.3.1.2b</t>
  </si>
  <si>
    <t>5.3.1.4</t>
  </si>
  <si>
    <t>5.3.1.3</t>
  </si>
  <si>
    <t>5.3.1.2f</t>
  </si>
  <si>
    <t>5.3.1.2d</t>
  </si>
  <si>
    <t>5.3.1.2a</t>
  </si>
  <si>
    <t>5.2.2c</t>
  </si>
  <si>
    <t>5.2.2b</t>
  </si>
  <si>
    <t>5.2.2a</t>
  </si>
  <si>
    <t>5.3.1.2c</t>
  </si>
  <si>
    <t>5.2.1</t>
  </si>
  <si>
    <t>BLD</t>
  </si>
  <si>
    <t xml:space="preserve">5.13.1g </t>
  </si>
  <si>
    <t>BLD KERN</t>
  </si>
  <si>
    <t>BLD HR</t>
  </si>
  <si>
    <t>BLD RISK</t>
  </si>
  <si>
    <t>BLD CLEAR</t>
  </si>
  <si>
    <t>BLD INCID</t>
  </si>
  <si>
    <t>BLD MOBILE</t>
  </si>
  <si>
    <t>BLD PHYS</t>
  </si>
  <si>
    <t>BLD DATA 
BLD DATA SEC</t>
  </si>
  <si>
    <t>BLD ERASE
(BLD CRYPT)</t>
  </si>
  <si>
    <t>BLD ERASE</t>
  </si>
  <si>
    <t>(BLD APPDEV)</t>
  </si>
  <si>
    <t>BLD APPDEV</t>
  </si>
  <si>
    <t>BLD APPDEV
BLD ETHICS</t>
  </si>
  <si>
    <t>BLD PORTAL</t>
  </si>
  <si>
    <t>BLD KSZ</t>
  </si>
  <si>
    <t>BLD DATA SEC</t>
  </si>
  <si>
    <t xml:space="preserve">BLD APPDEV </t>
  </si>
  <si>
    <t>BLD PRVACY</t>
  </si>
  <si>
    <t>BLD DATA</t>
  </si>
  <si>
    <t>BLD LOG</t>
  </si>
  <si>
    <t>BLD PRIVACY</t>
  </si>
  <si>
    <t xml:space="preserve">BLD LOG
 </t>
  </si>
  <si>
    <t>BLD (DATA SEC)</t>
  </si>
  <si>
    <t>BLD BCM</t>
  </si>
  <si>
    <t>BLD (DATA SEC)
(BLD BCM)</t>
  </si>
  <si>
    <t>BLD PHYS
(BLD BCM)</t>
  </si>
  <si>
    <t>BLD WIREL</t>
  </si>
  <si>
    <t>BLD ONLINE</t>
  </si>
  <si>
    <t>BLD TELE</t>
  </si>
  <si>
    <t>BLD CRYPT</t>
  </si>
  <si>
    <t>BLD OUTS</t>
  </si>
  <si>
    <t>BLD CLOUD</t>
  </si>
  <si>
    <t>BLD COMPLY</t>
  </si>
  <si>
    <t>BLD COMPLY
BLD HR</t>
  </si>
  <si>
    <t>Norm</t>
  </si>
  <si>
    <t>ISO 27002</t>
  </si>
  <si>
    <t>05</t>
  </si>
  <si>
    <t>14;10</t>
  </si>
  <si>
    <t>09</t>
  </si>
  <si>
    <t>17</t>
  </si>
  <si>
    <t>06,09,11</t>
  </si>
  <si>
    <t>BLD CLOUD Cloud</t>
  </si>
  <si>
    <t>11,15</t>
  </si>
  <si>
    <t>18</t>
  </si>
  <si>
    <t>10</t>
  </si>
  <si>
    <t>06</t>
  </si>
  <si>
    <t>08,10,11,18</t>
  </si>
  <si>
    <t>10,11</t>
  </si>
  <si>
    <t>06,18</t>
  </si>
  <si>
    <t>16</t>
  </si>
  <si>
    <t>14,16,18</t>
  </si>
  <si>
    <t>07,10,13</t>
  </si>
  <si>
    <t>07,09,13</t>
  </si>
  <si>
    <t>15</t>
  </si>
  <si>
    <t>11</t>
  </si>
  <si>
    <t>09,10,13</t>
  </si>
  <si>
    <t>05,18</t>
  </si>
  <si>
    <t>06,09,11,13</t>
  </si>
  <si>
    <t>5.6.7</t>
  </si>
  <si>
    <t>Ja / Oui</t>
  </si>
  <si>
    <t>Neen / Non / Nein</t>
  </si>
  <si>
    <t>NVT / NA / KA</t>
  </si>
  <si>
    <t>NVT</t>
  </si>
  <si>
    <t>Behoort de organisatie tot het primaire netwerk van de sociale zekerheid ?</t>
  </si>
  <si>
    <t>Maakt de organisatie gebruik van cryptografie in eigen beheer ?</t>
  </si>
  <si>
    <t>Gebruikt de organisatie wifi voor de toegang tot de eigen informatica systemen ?</t>
  </si>
  <si>
    <t>Beheert de organisatie zijn eigen kritische systemen ?</t>
  </si>
  <si>
    <t>Kunnen de medewerkers aan telewerking doen ?</t>
  </si>
  <si>
    <t>Gebruikt de instelling een 3e partij om zijn systemen te beheren ?</t>
  </si>
  <si>
    <t>Gebruikt de instelling een cloud oplossing om zijn systemen te beheren inclusief 3e partijen die applicaties in hun datacenter hosten ?</t>
  </si>
  <si>
    <t>5.1.1</t>
  </si>
  <si>
    <t>Is de instelling een beheersinstelling van het secundaire netwerk?</t>
  </si>
  <si>
    <t>Beschikt de organisatie over mobiele toestellen?</t>
  </si>
  <si>
    <t>Beschikt de organisatie over mobiele media</t>
  </si>
  <si>
    <t>Systemen worden aangekocht</t>
  </si>
  <si>
    <t>Systemen worden ontwikkeld</t>
  </si>
  <si>
    <t>Systemen worden door externen aangeleverd en onderhouden</t>
  </si>
  <si>
    <t>Vragen</t>
  </si>
  <si>
    <t>Antwoord</t>
  </si>
  <si>
    <t>Vraag 1</t>
  </si>
  <si>
    <t>Vraag 2</t>
  </si>
  <si>
    <t>Vraag 3</t>
  </si>
  <si>
    <t>Aantal Vragen</t>
  </si>
  <si>
    <t>Beschikt de organisatie over mobiele toestellen ?</t>
  </si>
  <si>
    <t>U kan nu starten met het beantwoorden van de vragen in de vragenlijst op de volgende sheet.</t>
  </si>
  <si>
    <t>A</t>
  </si>
  <si>
    <t>B</t>
  </si>
  <si>
    <t>C</t>
  </si>
  <si>
    <t>D</t>
  </si>
  <si>
    <t>E</t>
  </si>
  <si>
    <t>F</t>
  </si>
  <si>
    <t>G</t>
  </si>
  <si>
    <t>H</t>
  </si>
  <si>
    <t>I</t>
  </si>
  <si>
    <t>J</t>
  </si>
  <si>
    <t>K</t>
  </si>
  <si>
    <t>L</t>
  </si>
  <si>
    <t>M</t>
  </si>
  <si>
    <t>N</t>
  </si>
  <si>
    <t>O</t>
  </si>
  <si>
    <t>P</t>
  </si>
  <si>
    <t>Q</t>
  </si>
  <si>
    <t>R</t>
  </si>
  <si>
    <t>S</t>
  </si>
  <si>
    <t>Question</t>
  </si>
  <si>
    <t>Politique de sécurité de l’information et principes de base</t>
  </si>
  <si>
    <t>Vérifie si l’organisation dispose d’une politique de sécurité de l’information.</t>
  </si>
  <si>
    <t>L’organisation a-t-elle intégré les principes clés dans sa sécurité de l'information ?</t>
  </si>
  <si>
    <t>L'organisation dispose-t-elle d’une politique de sécurité de l’information formelle et actualisée, approuvée par le responsable de la gestion journalière ?</t>
  </si>
  <si>
    <t>Plan de sécurité et la gestion des risques</t>
  </si>
  <si>
    <r>
      <rPr>
        <b/>
        <sz val="10"/>
        <rFont val="Calibri"/>
        <family val="2"/>
      </rPr>
      <t>Vérifie si l’organisation dispose d’un plan de sécurité de l'information et a libéré les crédits de fonctionnement et les ressources nécessaires en vue de son exécution.</t>
    </r>
  </si>
  <si>
    <t>L’organisation dispose-t-elle d’un plan de sécurité de l'information approuvé par le responsable de la gestion journalière ?</t>
  </si>
  <si>
    <t>Vérifie si la gestion des risques est axée sur la sécurité, la vie privée et est conforme au RGPD.</t>
  </si>
  <si>
    <t>L’organisation dispose-t-elle d’un processus d’évaluation des risques (utilisé dans le cadre des projets et des processus) qui tient compte de la sécurité de l'information et de la vie privée ?</t>
  </si>
  <si>
    <t>L’organisation a-t-elle communiqué toutes les évaluations de risques contenant un risque résiduel majeur à la direction ?</t>
  </si>
  <si>
    <t xml:space="preserve">L’organisation applique-t-elle pour son évaluation des risques les principes énumérés dans la « directive relative à l’évaluation des risques » (annexe C de la politique « Evaluation des risques ») ? </t>
  </si>
  <si>
    <t>Organisation de la sécurité de l’information</t>
  </si>
  <si>
    <r>
      <rPr>
        <b/>
        <sz val="10"/>
        <rFont val="Calibri"/>
        <family val="2"/>
      </rPr>
      <t>Vérifie si l’organisation dispose d’un service de sécurité de l'information.</t>
    </r>
  </si>
  <si>
    <t>Existe-t-il un service chargé de la sécurité de l’information placé sous l’autorité fonctionnelle directe du responsable de la gestion journalière de l’organisation ?</t>
  </si>
  <si>
    <t xml:space="preserve">L’organisation a-t-elle, en son sein, un service de sécurité sous la direction du délégué à la protection des données (DPO) ? </t>
  </si>
  <si>
    <t>L’organisation a-t-elle communiqué l’identité de son délégué à la protection des données (DPO) et de ses adjoints éventuels à la Banque Carrefour ou, en ce qui concerne les institutions du réseau secondaire, à l’institution de gestion de ce réseau ?</t>
  </si>
  <si>
    <t>L’organisation qui est raccordée au réseau de la Banque Carrefour dispose-t-elle des moyens de fonctionnement utiles (ressources, outils, ...)  y compris un plan de sécurité de sorte que le service de sécurité et/ou le délégué à la protection des données (DPO) puisse réaliser les tâches lui confiées ?</t>
  </si>
  <si>
    <t>L’organisation dispose-t-elle de procédures pour la communication d’informations au délégué à la protection des données (DPO), de sorte que ce dernier dispose des données lui permettant d’exécuter la mission de sécurité qui lui a été confiée ?</t>
  </si>
  <si>
    <t>L'organisation dispose-t-elle d’une plateforme de décision pour valider et approuver les mesures de sécurité ?</t>
  </si>
  <si>
    <r>
      <rPr>
        <b/>
        <sz val="10"/>
        <rFont val="Calibri"/>
        <family val="2"/>
      </rPr>
      <t>Vérifie l’échange d’informations pertinentes entre l’organisme de gestion et le réseau secondaire.</t>
    </r>
  </si>
  <si>
    <t xml:space="preserve">L’organisation gérant un « réseau secondaire » organise-t-elle avec les organisations faisant partie de son réseau, au moins une fois par semestre, une réunion du sous-groupe de travail « Sécurité de l'information » ? </t>
  </si>
  <si>
    <t xml:space="preserve">Si vous êtes une organisation faisant partie d’un « réseau secondaire », assistez-vous aux organisations qui sont organisées au moins une fois par semestre par l’organisation de gestion du « réseau secondaire » dans le cadre du sous-groupe de travail « Sécurité de l’information » ? </t>
  </si>
  <si>
    <t>Sécurité liée aux collaborateurs</t>
  </si>
  <si>
    <r>
      <rPr>
        <b/>
        <sz val="10"/>
        <rFont val="Calibri"/>
        <family val="2"/>
      </rPr>
      <t>Vérifie si l’organisation dispose d’une politique relative à la sécurité de l'information et à la vie privée qui est adaptée aux collaborateurs.</t>
    </r>
  </si>
  <si>
    <t>L’organisation dispose-t-elle une politique indiquant que la collaboration de l’ensemble des collaborateurs est essentielle pour la sécurité de l'information et la vie privée ?</t>
  </si>
  <si>
    <t>L’organisation dispose-t-elle une politique indiquant que l’utilisateur demeure responsable des informations, quelle que soit la forme sous laquelle ces informations sont enregistrées ?</t>
  </si>
  <si>
    <t>L’organisation a-t-elle signé un contrat avec les collaborateurs dans lequel il est stipulé que tout collaborateur (fixe ou temporaire, interne ou externe) est obligé de signaler tout accès, utilisation, modification, publication, perte ou destruction non autorisés d’informations et de systèmes d’information ?</t>
  </si>
  <si>
    <t>L’organisation réalise-t-elle les activités obligatoires (si d’application) avant, pendant et lors de la cessation ou modification du contrat de travail telles que décrites dans les normes minimales 5.3.1.1 ?</t>
  </si>
  <si>
    <t>L’organisation sensibilise-t-elle annuellement tout collaborateur à la sécurité de l'information et à la vie privée ?</t>
  </si>
  <si>
    <t>L’organisation sensibilise-t-elle régulièrement les utilisateurs concernant les bonnes pratiques d’utilisation et leurs responsabilités (en particulier en ce qui concerne la connexion à des réseaux sans fil publics) ?</t>
  </si>
  <si>
    <t>Réalise-t-elle annuellement une évaluation du respect de cette politique dans la pratique (au moyen d’une enquête interne) ?</t>
  </si>
  <si>
    <t>L’organisation dispose-t-elle d’une procédure disciplinaire formelle pour les travailleurs ayant commis une infraction à la sécurité de l'information ou à la vie privée ?</t>
  </si>
  <si>
    <t>Sécurité physique et protection de l’environnement</t>
  </si>
  <si>
    <r>
      <rPr>
        <b/>
        <sz val="10"/>
        <rFont val="Calibri"/>
        <family val="2"/>
      </rPr>
      <t>Vérifie si l’organisation dispose d’une politique relative à la limitation de l’accès physique.</t>
    </r>
  </si>
  <si>
    <t>L’organisation prend-elle les mesures nécessaires permettant de limiter l’accès aux bâtiments et locaux aux personnes autorisées et effectue-t-elle un contrôle à ce sujet tant pendant qu’en dehors des heures de travail ?</t>
  </si>
  <si>
    <t>Protection de l'accès logique à systèmes d’information (production, test, development, … )</t>
  </si>
  <si>
    <r>
      <rPr>
        <b/>
        <sz val="10"/>
        <rFont val="Calibri"/>
        <family val="2"/>
      </rPr>
      <t>Vérifie si l’organisation dispose d’une politique relative à la limitation de l’accès logique.</t>
    </r>
  </si>
  <si>
    <t xml:space="preserve">L’organisation a-t-elle sécurisé l’accès à l'information par un dispositif d’accès précis et a-t-elle implémenté un système d’accès logique afin d’éviter tout accès non autorisé à l'information de l’organisation ? </t>
  </si>
  <si>
    <t>L’organisation a-t-elle pris les mesures adéquates afin que toute personne ait uniquement accès aux services pour lesquels elle a spécifiquement reçu une autorisation ?</t>
  </si>
  <si>
    <t xml:space="preserve">L’ensemble des collaborateurs (interne et externe) travaillent-ils avec des moyens ICT (mis à la disposition par l’organisation) sur la base d’une autorisation minimale pour l’exécution de leurs tâches ? </t>
  </si>
  <si>
    <t>L’organisation a-t-elle limité l'accès au(x) système(s) informatique(s) aux gestionnaires d’information identifiés, authentifiés et autorisés ?</t>
  </si>
  <si>
    <t>L’organisation a-t-elle sécurisé l’accès aux données nécessaires à l’application et à l’exécution de la sécurité sociale par un système d’identification, d’authentification et d’autorisation ?</t>
  </si>
  <si>
    <r>
      <rPr>
        <b/>
        <sz val="10"/>
        <rFont val="Calibri"/>
        <family val="2"/>
      </rPr>
      <t>Vérifie si l’organisation respecte les règles de gestion des accès au portail de la sécurité sociale.</t>
    </r>
  </si>
  <si>
    <t>L’organisation a-t-elle désigné au moins un gestionnaire des accès lorsqu’elle utilise les services et applications du portail de la sécurité sociale pour les besoins de ses utilisateurs ?</t>
  </si>
  <si>
    <t xml:space="preserve">L’organisation a-t-elle stimulé ses collaborateurs à lire et à appliquer les règlements relatifs à l’utilisation des systèmes d’information des portails ? </t>
  </si>
  <si>
    <t>Lorsque l’organisation utilise les services et applications du portail de la sécurité sociale pour les besoins de ses utilisateurs, respecte-t-elle les obligations liées à l’exercice de la fonction de gestionnaire ou de co-gestionnaire qui sont décrites dans la politique « gestion des accès aux portails » ?</t>
  </si>
  <si>
    <r>
      <rPr>
        <b/>
        <sz val="10"/>
        <rFont val="Calibri"/>
        <family val="2"/>
      </rPr>
      <t>Vérifie si l’organisation respecte les règles relatives à l’utilisation de l’IAP (Internet Access Protection).</t>
    </r>
  </si>
  <si>
    <t xml:space="preserve">L’organisation du réseau primaire utilise-t-elle l’Extranet (IAP) de la sécurité sociale pour l’ensemble de ses connexions externes ou pour les connexions avec son réseau secondaire ? </t>
  </si>
  <si>
    <t>Toute dérogation à cette mesure fait-elle l’objet d’une demande motivée introduite par l’intermédiaire du service de sécurité de la BCSS ?</t>
  </si>
  <si>
    <t>Gestion des ressources de l'entreprise lors du traitement des informations</t>
  </si>
  <si>
    <t>Vérifie si l’organisation protège les informations de manière adéquate.</t>
  </si>
  <si>
    <t>L’organisation dispose-t-elle d’un schéma de classification interne qui est conforme à la législation spécifique en la matière et à la réglementation internationale éventuelle ?</t>
  </si>
  <si>
    <t>L’organisation dispose-t-elle de procédures appropriées et de registres en vue de la labellisation (étiquetage) des traitements de l’ensemble des collectes de données, supports de données et systèmes d’information en cours de gestion, et ce conformément au schéma de classification interne ?</t>
  </si>
  <si>
    <t>Les classifications de tous les systèmes critiques sont-elles définies à un niveau central par leurs propriétaires ?</t>
  </si>
  <si>
    <t xml:space="preserve">Les classifications de tous les systèmes critiques sont-elles contrôlées annuellement par le délégué à la protection des données (DPO) ? </t>
  </si>
  <si>
    <t xml:space="preserve">L’organisation réalise-t-elle une analyse des risques de l’utilisation du chiffrement comme mesure de base préventive contre le vol, l’abus ou la perte du support d’information ? </t>
  </si>
  <si>
    <t>L’organisation réalise-t-elle une analyse des risques de la conformité au RGPD lorsqu’elle détruit des données à caractère personnel? L’organisation valide-t-elle les risques des méthodes utilisées durant le cycle de vie complet des données: en usage, sous forme de backup et en transit ?</t>
  </si>
  <si>
    <t>En cas de réutilisation du support d'information, l’organisation réutilise-t-elle celui-ci dans un niveau de classification des données au moins comparable (risque de protection similaire ?</t>
  </si>
  <si>
    <r>
      <rPr>
        <b/>
        <sz val="10"/>
        <rFont val="Calibri"/>
        <family val="2"/>
      </rPr>
      <t>Vérifie si l’organisation identifie les ressources et prend les mesures de protection adéquates.</t>
    </r>
  </si>
  <si>
    <t>L’organisation dispose-t-elle d’un inventaire du matériel informatique et des logiciels actualisé en permanence ?</t>
  </si>
  <si>
    <t>Les mesures de contrôle sont-elles conformes aux risques et et sont-elles adoptées en fonction des possibilités techniques et du coût des mesures à prendre ?</t>
  </si>
  <si>
    <t>L’organisation dresse-t-elle régulièrement la carte des risques relatifs à la conformité au Règlement européen et exécute-t-elle les actions devenues nécessaires suite à un risque résiduel majeur de non-conformité ?</t>
  </si>
  <si>
    <t>Les mesures nécessaires sont-elles prises pour que l’ensemble des données soient effacées ou rendues inaccessibles sur les supports d’enregistrement destinés à être supprimés ou réutilisés ?</t>
  </si>
  <si>
    <t>L’organisation a-t-elle pris les mesures nécessaires pour protéger, contre les accès non autorisés, les supports en transit, notamment les backups contenant des données sensibles ?</t>
  </si>
  <si>
    <t>L’organisation détruit-elle physiquement le support d’information lorsqu’il existe un risque résiduel non acceptable pour l’organisation que les données soient retrouvées après leur suppression ?</t>
  </si>
  <si>
    <t>Médias d’enregistrement et appareils mobiles</t>
  </si>
  <si>
    <r>
      <rPr>
        <b/>
        <sz val="10"/>
        <rFont val="Calibri"/>
        <family val="2"/>
      </rPr>
      <t>Vérifie si l’organisation garantit la sécurité de l’utilisation d’appareils mobiles (smartphone, tablette, ...).</t>
    </r>
  </si>
  <si>
    <t>L’organisation impose-t-elle les conditions qui sont détaillées dans la politique « appareils mobiles » lors de l’utilisation d’appareils mobiles privés à des fins professionnelles ?</t>
  </si>
  <si>
    <t>L’organisation impose-t-elle les règles qui sont détaillées dans la politique « appareils mobiles » lors de l’utilisation d’appareils mobiles à des fins professionnelles et à des fins privées ?</t>
  </si>
  <si>
    <t xml:space="preserve">L’organisation dispose-t-elle d’une politique pour l’usage de ses appareils mobiles à des fins privées dans le respect des règles relatives à la vie privée ?
</t>
  </si>
  <si>
    <t>L’organisation dispose-t-elle d’un registre central contenant l’identification de ses appareils mobiles ?</t>
  </si>
  <si>
    <r>
      <rPr>
        <b/>
        <sz val="10"/>
        <rFont val="Calibri"/>
        <family val="2"/>
      </rPr>
      <t>Vérifie si l’organisation garantit la sécurité de l’utilisation de médias mobiles (smartphone, tablette, clé USB, disque USB, ...).</t>
    </r>
  </si>
  <si>
    <t>L’organisation prend-elle les mesures adéquates afin que les données sensibles, confidentielles et professionnelles enregistrées sur des médias mobiles (tant médias qu’appareils d’enregistrement mobiles) ne soient accessibles qu’aux seules personnes autorisées ?</t>
  </si>
  <si>
    <t xml:space="preserve">L'organisation configure sur ses propres appareils mobiles la sécurité utile pour ces appareils (et les équipe-t-elle des logiciels antimalware nécessaires ainsi que des logiciels permettant la suppression à distance de l’ensemble des données sur l’appareil ) ? </t>
  </si>
  <si>
    <t>L’organisation prévoit-elle les contrôles appropriés afin de vérifier la conformité des appareils mobiles à la politique relative à la sécurité de l'information et à la vie privée (à distance au moyen d’un logiciel ou sur place au moyen d’un contrôle direct) ?</t>
  </si>
  <si>
    <t>La possibilité de bloquer directement l'accès aux informations de l'organisation (données ou applications présentes sur l’appareil mobile) et d'effacer des données existe-t-elle ?</t>
  </si>
  <si>
    <t>Achat, conception, développement et maintenance de systèmes d’information ICT (applications) : gestion des projets ou programmes</t>
  </si>
  <si>
    <r>
      <rPr>
        <b/>
        <sz val="10"/>
        <rFont val="Calibri"/>
        <family val="2"/>
      </rPr>
      <t>Vérifie si l’organisation garantit les aspects relatifs à la sécurité et à la vie privée dans le cadre de la gestion des collaborateurs internes et externes participant au projet.</t>
    </r>
  </si>
  <si>
    <t>Tout projet d’acquisition, de développement ou de maintenance de systèmes a-t-il fait l’objet d’une communication constructive ente les différentes parties concernées par le projet et le délégué à la protection des données (DPO) ?</t>
  </si>
  <si>
    <t>La journalisation (le « logging ») satisfait-elle au cours d’un projet au moins aux objectifs suivants ?
• les informations permettant de déterminer qui a obtenu accès à quelles informations, à quel moment et de quelle manière
• l’identification de la nature des informations consultées
• l’identification précise de la personne</t>
  </si>
  <si>
    <t>A-t-on tenu compte des systèmes de gestion des logs actuels lors de l’évaluation des besoins de logs dans le cadre du présent projet ?</t>
  </si>
  <si>
    <r>
      <rPr>
        <b/>
        <sz val="10"/>
        <rFont val="Calibri"/>
        <family val="2"/>
      </rPr>
      <t>Vérifie si l’organisation protège les déliverables du projet de manière adéquate.</t>
    </r>
  </si>
  <si>
    <t>Les délivrables du projet (code source, programmes, documents techniques, ...) sont-ils intégrés dans le système de gestion des sauvegardes comme imposé dans les politiques de sécurité ?</t>
  </si>
  <si>
    <t>La documentation (technique, procédures, manuels, ...) est-elle actualisée au cours de la durée de vie du projet ?</t>
  </si>
  <si>
    <r>
      <rPr>
        <b/>
        <sz val="10"/>
        <rFont val="Calibri"/>
        <family val="2"/>
      </rPr>
      <t>Vérifie si l’organisation garantit les aspects en matière de sécurité et de vie privée au cours du cycle de vie complet du projet.</t>
    </r>
  </si>
  <si>
    <t>L’organisation connectée au réseau de la Banque Carrefour dispose-t-elle de procédures pour le développement de nouveaux systèmes ou d’évolutions importantes dans les systèmes existants, de sorte que le responsable de projet puisse tenir compte des exigences relatives à la sécurité de l'information et à la vie privée ?</t>
  </si>
  <si>
    <t>L’organisation utilise-t-elle une liste de points de contrôle pour le chef de projet de sorte que ce dernier  puisse s’assurer que l’ensemble des directives relatives à la sécurité de l'information et à la vie privée sont correctement évaluées et sont, si nécessaire, mises en œuvre durant la phase de développement du projet ?</t>
  </si>
  <si>
    <t>Les aspects du « secure project lifecycle » sont-ils appliqués ? Pour plus d’informations, voir l’annexe C de la politique « Achat, conception, développement et maintenance d’applications » ?</t>
  </si>
  <si>
    <t>le délégué à la protection des données (DPO) est-il informé des incidents relatifs à la sécurité de l’information et à la vie privée au cours du développement d’un projet ?</t>
  </si>
  <si>
    <t>Les dispositifs de développement, de test et/ou d’acceptation, et de production sont-ils scindés sous la supervision du chef de projet et le partage des responsabilités dans le cadre du projet qui en découle est-il réalisé ?</t>
  </si>
  <si>
    <t>Achat, conception, développement et maintenance de systèmes d’information ICT (applications) : design, mise en œuvre et tests</t>
  </si>
  <si>
    <r>
      <rPr>
        <b/>
        <sz val="10"/>
        <rFont val="Calibri"/>
        <family val="2"/>
      </rPr>
      <t>Vérifie si l’organisation respecte les conditions relatives à la protection de l'accès logique.</t>
    </r>
  </si>
  <si>
    <t>Les conditions de protection des accès (identification, authentification, autorisation) ont-elles été définies, documentées, validées et communiquées ?</t>
  </si>
  <si>
    <t>A-t-on évité autant que possible la gestion des accès au niveau interne dans une application ?</t>
  </si>
  <si>
    <t>Lors du développement des protections d’accès a-t-il été tenu compte des systèmes opérationnels actuels de gestion des accès et de leur évolution ?</t>
  </si>
  <si>
    <t>L’organisation établit-elle la relation entre le numéro de programme et l’identité de la personne physique qui envoie le message lorsqu’un programme est développé dans lequel l’institution de sécurité sociale reprend un numéro de programme dans un message qu’elle adresse à la BCSS, bien qu’une personne physique soit à l’origine de ce message ?</t>
  </si>
  <si>
    <r>
      <rPr>
        <b/>
        <sz val="10"/>
        <rFont val="Calibri"/>
        <family val="2"/>
      </rPr>
      <t>Vérifie si l’organisation garantit les loggings en matière de sécurité et vie privée du système d’information (nouveau ou adapté).</t>
    </r>
  </si>
  <si>
    <t xml:space="preserve">La gestion des logs est-elle prévue dès le début, dans le design lors du développement ou lors de la détermination des critères d’achat de systèmes ou d’applications, afin de réaliser un « security/privacy by design » ?  </t>
  </si>
  <si>
    <t xml:space="preserve">Les accès (identification, authentification, autorisation) font-ils l’objet d'un logging (prise de traces) ? </t>
  </si>
  <si>
    <t>Tout accès à des données personnelles et confidentielles à caractère social ou médical fait-il l'objet d'une prise de logs, conformément à la législation et à la réglementation applicables ?</t>
  </si>
  <si>
    <t>Est-il précisé dans les spécifications d'un projet comment  l'accès et l'utilisation des systèmes et des applications seront journalisés (« loggés »), afin de contribuer à la détection d’anomalies par rapport aux directives relatives à la sécurité de l'information et à la vie privée ?</t>
  </si>
  <si>
    <r>
      <rPr>
        <b/>
        <sz val="10"/>
        <rFont val="Calibri"/>
        <family val="2"/>
      </rPr>
      <t>Vérifie si l’organisation garantit la continuité, la disponibilité et la capacité nécessaires de la prestation de service.</t>
    </r>
  </si>
  <si>
    <t>Au cours du développement du projet, les besoins relatifs à la continuité de la prestation de services sont-ils formalisés conformément aux attentes de l’organisation ?</t>
  </si>
  <si>
    <t>Une analyse des risques est-elle réalisée au début du projet afin de mettre en œuvre une solution pour la disponibilité de l’application ?</t>
  </si>
  <si>
    <t>Dans les systèmes logiciels, les points de reprise à définir afin de faire face à des problèmes opérationnels sont-ils clairement intégrés ? 
Les informations relatives aux points de reprise font partie du dossier d’exploitation.</t>
  </si>
  <si>
    <t>Au cours du développement d’un projet, une attention spécifique est-elle accordée à une sauvegarde et à une restauration (« restore ») des informations ?</t>
  </si>
  <si>
    <t>Dans l’environnement de production, est-il tenu compte des exigences de l’organisation en ce qui concerne la redondance de l’infrastructure ?</t>
  </si>
  <si>
    <t>Le plan de continuité et les procédures y afférentes, en ce compris les tests de continuité, sont-ils actualisés en fonction de l’évolution du projet ?</t>
  </si>
  <si>
    <r>
      <rPr>
        <b/>
        <sz val="10"/>
        <rFont val="Calibri"/>
        <family val="2"/>
      </rPr>
      <t>Vérifie si l’organisation dispose des procédures requises concernant la gestion des incidents.</t>
    </r>
  </si>
  <si>
    <t>Les procédures relatives à la gestion des incidents sont-elles formalisées et validées au cours du développement d’un projet ?</t>
  </si>
  <si>
    <r>
      <rPr>
        <b/>
        <sz val="10"/>
        <rFont val="Calibri"/>
        <family val="2"/>
      </rPr>
      <t>Vérifie si l’organisation respecte les critères relatifs à la sécurité et à la vie privée par le nouvel environnement ou par l’environnement adapté.</t>
    </r>
  </si>
  <si>
    <t>L’organisation s’assure-t-elle, lors de la mise en production du projet, que les conditions relatives à la sécurité et à la vie privée qui ont été fixées au début du projet sont effectivement mises en œuvre ? 
Les conditions de sécurité ont notamment trait à la confidentialité, à l’intégrité et à la disponibilité.</t>
  </si>
  <si>
    <t>L’organisation (participant à la transmission de données au travers de la Banque Carrefour) est-elle en mesure d'assurer à son niveau la traçabilité des identifiants des employés utilisés ?</t>
  </si>
  <si>
    <t>Les tests visant garantir la continuité du système ICT sont-ils intégrés dans le plan de test ?</t>
  </si>
  <si>
    <t>L’organisation s’est-elle assurée qu’aucun développement ou test n’a lieu au sein de l’environnement de production ?</t>
  </si>
  <si>
    <t>Les tests sur des données à caractère personnel sont-ils réalisés conformément au RGPD ?</t>
  </si>
  <si>
    <t>Achat, conception, développement et maintenance de systèmes d’information ICT (applications) : transition et support ICT</t>
  </si>
  <si>
    <r>
      <rPr>
        <b/>
        <sz val="10"/>
        <rFont val="Calibri"/>
        <family val="2"/>
      </rPr>
      <t>Vérifie si l’organisation dispose d’une procédure de « change and release management » qui a été validée au niveau des risques en matière de sécurité et de vie privée.</t>
    </r>
  </si>
  <si>
    <t>L’organisation dispose-t-elle de procédures pour la mise en production de nouvelles applications et la réalisation d’adaptations aux applications existantes ?</t>
  </si>
  <si>
    <t>L’organisation a-t-elle pris les mesures nécessaires afin d’éviter qu’une seule et même personne n'assure le contrôle du processus de ´mise en production (release management)` ?</t>
  </si>
  <si>
    <t>Tous les actifs, en ce compris les systèmes acquis ou développés, sont-ils ajoutés au système de gestion des moyens opérationnels (inventaire des supports de données et systèmes d’information) ?</t>
  </si>
  <si>
    <r>
      <rPr>
        <b/>
        <sz val="10"/>
        <rFont val="Calibri"/>
        <family val="2"/>
      </rPr>
      <t xml:space="preserve">Vérifie si la plateforme adaptée dispose d’une gestion des logs garantissant les conditions (légales) en matière de sécurité et de vie privée. </t>
    </r>
  </si>
  <si>
    <t>Les « privacy logs » donnent-ils au moins une réponse à la question: quoi, quand, quelle organisation, comment, concernant qui, action réussie ou non ?</t>
  </si>
  <si>
    <t xml:space="preserve">Les « privacy logs » sont-ils conservés pendant 10 ans au moins ? </t>
  </si>
  <si>
    <t>Les fichiers logs sont-ils conservés pendant une période convenue, pour les investigations et contrôles futurs et ce en conformité avec la législation et la réglementation ?</t>
  </si>
  <si>
    <t>Existe-t-il une procédure organisée au sein de l’organisation pour les consultations des fichiers de logs techniques, entreprise de sécurité et de vie privée, avec un historique des requêtes approuvées/exécutées ou rejetées ?</t>
  </si>
  <si>
    <t xml:space="preserve">Des fichiers de logs spécifiques sont-ils créés pour les logs techniques, de business, de sécurité et relatifs à la vie privée ? </t>
  </si>
  <si>
    <t>Le résultat de la gestion des logs est-il analysé, rapporté et évalué à des intervalles réguliers ?</t>
  </si>
  <si>
    <t>La procédure de gestion des logs a-t-elle été communiquée aux collaborateurs concernés (notamment développeurs et designers ICT, collaborateurs en support ICT, responsables business, service juridique) ?</t>
  </si>
  <si>
    <t>Les horloges internes de l’ensemble des systèmes d’information de l’organisation sont-elles synchronisées avec une source temporelle précise et déterminée, de sorte qu’une analyse fiable des fichiers logs sur les différents systèmes d’information soit toujours possible ?</t>
  </si>
  <si>
    <t>Les fichiers logs sont-ils protégés contre toute consultation par des personnes non autorisées, toute modification ou toute suppression ?</t>
  </si>
  <si>
    <t>Les outils nécessaires sont-ils disponibles ou développés que sorte que les données de logs puissent être analysées par les personnes autorisées ?</t>
  </si>
  <si>
    <t>Les logs techniques et plus précisément l’utilisation du système ICT font-ils l’objet de prises de traces automatiques ?</t>
  </si>
  <si>
    <t xml:space="preserve">Les logs techniques et plus précisément l’utilisation du système ICT sont-ils enregistrés manuellement dans un fichier journal ? </t>
  </si>
  <si>
    <t xml:space="preserve">Garantir la continuité et la disponibilité de systèmes d’information de l'institution et ICT </t>
  </si>
  <si>
    <r>
      <rPr>
        <b/>
        <sz val="10"/>
        <rFont val="Calibri"/>
        <family val="2"/>
      </rPr>
      <t>Vérifie si l’organisation dispose d’une gestion de la continuité (planifier, exécuter, contrôler et rectifier) pour, au minimum, les processus critiques et les systèmes d’information essentiels.</t>
    </r>
  </si>
  <si>
    <t>Existe-t-il un plan de continuité pour l’ensemble des processus critiques et systèmes d’information essentiels de l‘organisation ?</t>
  </si>
  <si>
    <t>La sécurité de l'information et la vie privée font-elles partie intégrante de la gestion de la continuité ?</t>
  </si>
  <si>
    <t>L’organisation a-t-elle mis au point un plan de continuité contenant les informations minimales telles que décrites dans la politique « gestion de la continuité » ?</t>
  </si>
  <si>
    <t>Le plan de continuité est-il régulièrement testé et adapté et fait-il l’objet de la communication utile à la direction en vue de sa validation et de son approbation ?</t>
  </si>
  <si>
    <r>
      <rPr>
        <b/>
        <sz val="10"/>
        <rFont val="Calibri"/>
        <family val="2"/>
      </rPr>
      <t>Vérifie si l’organisation dispose d’un système approprié de sauvegarde et de restauration pour ses systèmes d’information.</t>
    </r>
  </si>
  <si>
    <t>L’organisation a-t-elle défini la politique et la stratégie organisant la mise en œuvre d’un système de sauvegarde en phase avec la gestion de la continuité ?</t>
  </si>
  <si>
    <t>L’organisation a-t-elle régulièrement contrôlé les sauvegardes réalisées dans ce cadre ?</t>
  </si>
  <si>
    <t>Vérifie si l’organisation applique les mesures assurant la disponibilité de l’alimentation et la protection physique des appareils, afin de garantir la continuité.</t>
  </si>
  <si>
    <t xml:space="preserve">L’organisation dispose-t-elle d’une alimentation (électrique) alternative afin de garantir la prestation de services attendue ? </t>
  </si>
  <si>
    <t>Les appareils critiques sont-ils protégés contre une panne de courant ou d’autres dysfonctionnements par une rupture de l’alimentation (p.ex. eau, chauffage, refroidissement) ?</t>
  </si>
  <si>
    <t>Les appareils critiques sont-ils installés et protégés de manière à réduire les risques d’endommagement et de dysfonctionnement de l’extérieur ?</t>
  </si>
  <si>
    <t>Protection de la communication implémentée au moyen des ICT</t>
  </si>
  <si>
    <t>Vérifie si l’organisation dispose de mesures de sécurité pour l’usage des réseaux sans fil pour lesquels elle est responsable.</t>
  </si>
  <si>
    <t>L’organisation dispose-t-elle, pour l’ensemble des réseaux sans fil qu’elle a sous sa gestion et à tous les endroits, d’un processus permettant d'obtenir un aperçu de l’ensemble des réseaux sans fil existants et autorisés, des protocoles de sécurité utilisés par ces réseaux, et de l’ensemble des mesures de sécurité qui y sont associées ?</t>
  </si>
  <si>
    <t>L’organisation respecte-t-elle les directives qui sont décrites dans l’annexe C de la politique « réseaux sans fil sécurisés » ?</t>
  </si>
  <si>
    <r>
      <rPr>
        <b/>
        <sz val="10"/>
        <rFont val="Calibri"/>
        <family val="2"/>
      </rPr>
      <t>Vérifie si l’organisation dispose de mesures de sécurité pour l’usage des réseaux.</t>
    </r>
  </si>
  <si>
    <t>L’organisation vérifie-t-elle que les réseaux sont gérés et contrôlés de manière adéquate afin de les protéger contre les menaces ?</t>
  </si>
  <si>
    <t>L’organisation a-t-elle mis en place les mesures techniques nécessaires, suffisantes, efficientes et adéquates en vue de garantir la plus haute disponibilité de connexion avec le réseau de la Banque Carrefour et ce afin d’assurer une accessibilité maximale aux données tant mises à disposition que consultées ?</t>
  </si>
  <si>
    <t>L’organisation dispose-t-elle d’une cartographie actualisée des flux techniques (au niveau du réseau sont nécessaires à la gestion des firewalls dans les différentes zones de l’Extranet) mis en œuvre au travers de l’Extranet (IAP) de la sécurité sociale ?</t>
  </si>
  <si>
    <t>Vérifie si l’organisation dispose de mesures de sécurité pour l’utilisation du « Courriel, de la communication en ligne et d'internet » par les collaborateurs internes et externes (temporaires).</t>
  </si>
  <si>
    <t>L’organisation a-t-elle intégré dans sa politique relative à la sécurité de l’information et à la vie privée les règles qui sont spécifiées à l’annexe C de la politique « E-mail, communication en ligne et utilisation d’internet » ?</t>
  </si>
  <si>
    <t>L’organisation exerce-t-elle en permanence un contrôle sur l’e-mail, la communication en ligne et l’utilisation d’internet dans le cadre des objectifs suivants :
• la protection de la réputation et des intérêts de l’organisation;
• la prévention de faits illicites ou de faits contraires aux bonnes mœurs ou susceptibles de porter atteinte à la dignité d’autrui;
• la sécurité et/ou le bon fonctionnement technique des systèmes informatiques en réseau de l’organisation, en ce compris le contrôle des coûts y afférents, ainsi que la protection physique des installations de l’organisation;
• le respect des principes clés ?</t>
  </si>
  <si>
    <t>Télétravail et accès en ligne en dehors de l’organisation</t>
  </si>
  <si>
    <r>
      <rPr>
        <b/>
        <sz val="10"/>
        <rFont val="Calibri"/>
        <family val="2"/>
      </rPr>
      <t>Vérifie si l’organisation dispose de mesures adéquates afin de garantir la sécurité de l'information de l'accès en ligne réalisé en dehors de l'organisation aux données sensibles, confidentielles et professionnelles de l’organisation.</t>
    </r>
  </si>
  <si>
    <t>L’organisation a-t-elle pris les mesures adéquates, en fonction du moyen d'accès (p.ex. Internet, ligne louée, réseau privé, réseau sans fil), afin de garantir la sécurité de l'information de l'accès en ligne réalisé en dehors de l'organisation aux données sensibles, confidentielles et professionnelles de l’organisation ?</t>
  </si>
  <si>
    <r>
      <rPr>
        <b/>
        <sz val="10"/>
        <rFont val="Calibri"/>
        <family val="2"/>
      </rPr>
      <t>Vérifie si l’organisation dispose de règles de bonne conduite précises dans le cadre du télétravail.</t>
    </r>
  </si>
  <si>
    <t>L’organisation a-t-elle clairement mis au point des règles de bonne conduite ainsi qu’une mise en œuvre appropriée du télétravail, les a-t-elle validées, communiquées et tenues à jour? L’organisation doit aussi préciser quels systèmes peuvent et quels systèmes ne peuvent pas être consultés au départ du lieu de travail à domicile ou d’autres appareils ?</t>
  </si>
  <si>
    <t>L’organisation a-t-elle organisé les dispositifs de télétravail de l’organisation de la sorte que sur le lieu du télétravail (à domicile, dans un bureau satellite ou à un autre endroit) aucune information relative à l’organisation ne soit enregistrée sur des appareils externes sans chiffrement et qu’aucune menace potentielle ne puisse atteindre l’infrastructure IT de l’institution au départ du lieu de télétravail ?</t>
  </si>
  <si>
    <t>Mise en place de mesures de chiffrement</t>
  </si>
  <si>
    <r>
      <rPr>
        <b/>
        <sz val="10"/>
        <rFont val="Calibri"/>
        <family val="2"/>
      </rPr>
      <t>Vérifie si l’organisation dispose d’une politique formelle en vue de l’utilisation de mesures cryptographiques.</t>
    </r>
  </si>
  <si>
    <t>Le responsable de la sécurité ICT définit-il les mesures cryptographiques qu’il y a lieu d’appliquer dans les différents cas, compte tenu des bonnes pratiques en la matière et d’une analyse des risques ?</t>
  </si>
  <si>
    <t>L’organisation tient-elle à jour une liste des endroits où des mesures cryptographiques sont appliquées, des mesures cryptographiques qui sont appliquées et de la personne qui est responsable de ces mesures ?</t>
  </si>
  <si>
    <t>L’application et l’adéquation de mesures et solutions cryptographiques sont-elles évaluées périodiquement ?</t>
  </si>
  <si>
    <t>Les données chiffrées de tiers qui entrent dans le réseau de l’organisation sont-elles d’abord déchiffrées et scannées pour détecter la présence de virus et autres malware ?</t>
  </si>
  <si>
    <r>
      <rPr>
        <b/>
        <sz val="10"/>
        <rFont val="Calibri"/>
        <family val="2"/>
      </rPr>
      <t>Vérifie si l’organisation dispose d’une politique formelle pour l’utilisation, la protection et la durée de vie des clés cryptographiques pour le cycle de vie complet.</t>
    </r>
  </si>
  <si>
    <t>Des processus et procédures spécifiques relatifs à la gestion des clés ont-ils été rédigés, validés et communiqués à l’ensemble des acteurs concernés ? Ces processus et procédures font-ils aussi l’objet d’une maintenance régulière ? 
Il s’agit de processus relatifs à la demande/génération de clés; à l’enregistrement de clés (privées); au transport de clés (privées); à l’utilisation de clés; au remplacement et à la destruction de clés; à l’archivage de clés; à la résolution de clés compromises.</t>
  </si>
  <si>
    <t>Un collaborateur interne est-il responsable pour toute clé ? Une liste de l’ensemble des responsables des clés est-elle tenue à jour ?</t>
  </si>
  <si>
    <t>Existe-t-il des mesures permettant de détecter des tentatives non autorisées de diffusion, de déchiffrement, d’accès, d’usage, de modification ou de remplacement de clés ou de données chiffrées ?</t>
  </si>
  <si>
    <t xml:space="preserve">L’accès aux clés privées et leur utilisation fait-il l’objet de prise de traces conformément aux procédures de gestion des logs ? </t>
  </si>
  <si>
    <t>Les contrats avec les fournisseurs de services ou produits cryptographiques contiennent-ils des directives de l’organisation en rapport avec la gestion de clés ?</t>
  </si>
  <si>
    <t>Relations avec des fournisseurs et travaux avec une tierce partie</t>
  </si>
  <si>
    <r>
      <rPr>
        <b/>
        <sz val="10"/>
        <rFont val="Calibri"/>
        <family val="2"/>
      </rPr>
      <t>Vérifie si des garanties suffisantes ont été définies de sorte que le traitement par la tierce partie et/ou le fournisseur satisfait aux conditions légales et aux conditions de sécurité.</t>
    </r>
  </si>
  <si>
    <t xml:space="preserve">Les obligations en matière de traitement de données à caractère personnel sont-elles fixées dans un contrat, conformément au RGPD, lorsque l’organisation sous-traite du travail à un fournisseur (sous-traitant) ? </t>
  </si>
  <si>
    <t>Les conditions relatives à la sécurité de l'information et à la vie privée font-elles l’objet d’un accord avec les tiers et sont-elles documentées afin de réduire les risques relatifs à l’accès des tiers aux informations ?</t>
  </si>
  <si>
    <t>Lors de la sous-traitance à des tiers, les conditions relatives à la sécurité et à la vie privée sont-elles fixées contractuellement et des clauses de confidentialité et de continuité sont-elles prévues ?</t>
  </si>
  <si>
    <t>Les fournisseurs (auxquels le travail est sous-traité et qui lisent, traitent, enregistrent, communiquent des informations de l’organisation ou qui fournissent des éléments d’infrastructure ICT) ont-ils répondu à toutes les questions du questionnaire « normes minimales fournisseurs » ?</t>
  </si>
  <si>
    <t>Les contrats conclus avec les tiers (fournisseurs) comprennent-ils toutes les conditions permettant de traiter les risques liés à la sécurité de l'information et à la vie privée qui sont afférents aux services ICT ?</t>
  </si>
  <si>
    <r>
      <rPr>
        <b/>
        <sz val="10"/>
        <rFont val="Calibri"/>
        <family val="2"/>
      </rPr>
      <t xml:space="preserve">Vérifie si la prestation de service par le fournisseur ou la tierce partie fait régulièrement l’objet d’une évaluation. </t>
    </r>
  </si>
  <si>
    <t>L’organisation effectue-t-elle régulièrement un contrôle de la prestation de service de tiers et évalue ou audite-t-elle cette prestation de service ?</t>
  </si>
  <si>
    <t>Vérifie si l’organisation fixe les mesures appropriées de suppression de données dans un contrat avec des tiers.</t>
  </si>
  <si>
    <t>L’organisation fixe-t-elle les mesures adéquates de suppression de données dans un contrat lorsqu’elle procède à la lecture des supports d'information ?</t>
  </si>
  <si>
    <t>L’organisation fixe-t-elle les mesures adéquates de suppression de données dans un contrat lorsqu’elle utilise (provisoirement) des supports de données lors d’un disaster recovery ?</t>
  </si>
  <si>
    <t>L’organisation fixe-t-elle les mesures adéquates de suppression de données dans un contrat dans le cadre du cloud computing ?</t>
  </si>
  <si>
    <t xml:space="preserve">Systèmes d’information Cloud ICT </t>
  </si>
  <si>
    <t>Vérifie si l’organisation qui utilise une solution cloud respecte les prescriptions.</t>
  </si>
  <si>
    <t xml:space="preserve">Lorsque l’organisation fait appel aux services d’un cloud, le fait-elle en conformité avec les dispositions décrites au point 2.1 de la politique « Cloud computing » ? </t>
  </si>
  <si>
    <t>Lorsque l’organisation souhaite traiter des données sensibles, confidentielles ou professionnelles dans un cloud, satisfait-elle aux garanties contractuelles minimales et aux directives telles que décrites au point 2.2, 2.3 et 2.4 de la politique « Cloud computing » ?</t>
  </si>
  <si>
    <t>Respect</t>
  </si>
  <si>
    <t>Vérifie si l’organisation respecte les obligations (légales) et directives dans le domaine de la sécurité et de la vie privée.</t>
  </si>
  <si>
    <t>La collaboration appropriée à des fins d’audit interne et externe de la sécurité et de la vie privée dans le processus « Achat, conception, développement et maintenance de systèmes d’information ICT » est-elle apportée sous la forme de mise à la disposition du personnel, de la documentation, de la gestion des traces et des autres informations qui sont raisonnablement disponibles ?</t>
  </si>
  <si>
    <t>Les domaines décrits dans l’annexe C de la directive « respect » sont-ils vérifiés lors de l’élaboration des différents audits ?</t>
  </si>
  <si>
    <t>L’organisation réalise-t-elle périodiquement un audit de conformité de la situation relative à la sécurité de l'information et à la vie privée telle que décrite dans les politiques de sécurité ?</t>
  </si>
  <si>
    <t>L’organisation dispose-t-elle des autorisations nécessaires du comité de sécurité de l'information compétent pour l’accès aux données (sociales) à caractère personnel gérées par une autre organisation ?</t>
  </si>
  <si>
    <t>L'organisation dispose-t-elle du ‘registre des activités de traitement` nécessaire et à jour en tant que sous-traitant ou responsable du traitement ?</t>
  </si>
  <si>
    <t>Gestion des incidents</t>
  </si>
  <si>
    <t>Vérifie si l’organisation dispose d’un processus de gestion des incidents relatifs à la sécurité et à la vie privée et à la suppression des vulnérabilités.</t>
  </si>
  <si>
    <t>La « directive relative à la gestion des incidents » est-elle appliquée telle que décrite dans l’annexe C de la politique « Gestion des incidents » ?</t>
  </si>
  <si>
    <t>Tout incident relatif à la sécurité de l'information et à la vie privée est-il évalué de manière formelle, de sorte que les procédures et mesures de contrôle puissent être améliorées? Les leçons tirées d’un incident sont-elles communiquées à la direction de l’organisation, en vue de la validation et de l’approbation d’actions futures ?</t>
  </si>
  <si>
    <t xml:space="preserve">En cas d’incidents relatifs à la sécurité de l'information ou à la vie privée, les preuves sont-elles collectées conformément aux prescriptions réglementaires et légales (notamment la réglementation RGPD) ? </t>
  </si>
  <si>
    <t>Les événements et failles relatifs à la sécurité de l'information ou à la vie privée en rapport avec les informations et les systèmes d'information sont-ils rendus publics, de sorte que l'organisation puisse prendre, en temps utile, des mesures correctrices adéquates ?</t>
  </si>
  <si>
    <t>L’organisation a-t-elle installé un système et des procédures formelles et actualisées permettant la détection, le suivi et la réparation d’infractions au niveau de la sécurité proportionnellement au risque technique / opérationnel ?</t>
  </si>
  <si>
    <t>L’organisation dispose-t-elle de procédures pour la détermination et la gestion d’incidents relatifs à la sécurité de l'information ou à la vie privée et des responsabilités s'y rapportant et a-t-elle communiqué ces procédures à ses collaborateurs ?</t>
  </si>
  <si>
    <t>Les incidents relatifs à la sécurité de l'information et à la vie privée sont-ils rapportés, dans les meilleurs délais, à l’intervention du supérieur hiérarchique, du helpdesk, du délégué à la protection des données (DPO) et ce conformément aux procédures de gestion des incidents ?</t>
  </si>
  <si>
    <t>L’organisation  dispose-t-elle de systèmes actualisés pour se protéger (prévention, détection et rétablissement) contre des codes nocifs ?</t>
  </si>
  <si>
    <t>Nr. question</t>
  </si>
  <si>
    <t>Réponse</t>
  </si>
  <si>
    <t>Argumentez si non</t>
  </si>
  <si>
    <r>
      <t xml:space="preserve">Nom de l'institution
</t>
    </r>
    <r>
      <rPr>
        <b/>
        <sz val="12"/>
        <color theme="1"/>
        <rFont val="Calibri"/>
        <family val="2"/>
        <scheme val="minor"/>
      </rPr>
      <t>(obligatoire)</t>
    </r>
  </si>
  <si>
    <t>Dénomination :</t>
  </si>
  <si>
    <t>Adresse :</t>
  </si>
  <si>
    <t>Numéro d'entreprise (BCE) :</t>
  </si>
  <si>
    <r>
      <t xml:space="preserve">Prénom, nom et courriel du délégué à la protection des données (DPO) </t>
    </r>
    <r>
      <rPr>
        <b/>
        <sz val="12"/>
        <color theme="1"/>
        <rFont val="Calibri"/>
        <family val="2"/>
        <scheme val="minor"/>
      </rPr>
      <t>(obligatoire)</t>
    </r>
  </si>
  <si>
    <t>Prénom, nom et courriel du délégué à la protection des données adjoint (DPO adjoint) (facultatif)</t>
  </si>
  <si>
    <r>
      <t xml:space="preserve">Prénom, nom et courriel de la personne chargée de la gestion journalière de l’institution </t>
    </r>
    <r>
      <rPr>
        <b/>
        <sz val="12"/>
        <color theme="1"/>
        <rFont val="Calibri"/>
        <family val="2"/>
        <scheme val="minor"/>
      </rPr>
      <t>(obligatoire)</t>
    </r>
  </si>
  <si>
    <t>Modalité à respecter par les institutions du réseau secondaire :</t>
  </si>
  <si>
    <t>Date et signature du délégué à la protection des données (DPO)
(facultatif)</t>
  </si>
  <si>
    <t>[Date]</t>
  </si>
  <si>
    <t>[Signature¹]</t>
  </si>
  <si>
    <r>
      <t xml:space="preserve">Date et signature de la personne chargée de la gestion journalière de l’institution
</t>
    </r>
    <r>
      <rPr>
        <b/>
        <sz val="11"/>
        <color theme="1"/>
        <rFont val="Calibri"/>
        <family val="2"/>
        <scheme val="minor"/>
      </rPr>
      <t>(obligatoire)</t>
    </r>
    <r>
      <rPr>
        <sz val="11"/>
        <color theme="1"/>
        <rFont val="Calibri"/>
        <family val="2"/>
        <scheme val="minor"/>
      </rPr>
      <t xml:space="preserve">
</t>
    </r>
  </si>
  <si>
    <t>Normes Minimales</t>
  </si>
  <si>
    <t>ISO 
VOIR BLD</t>
  </si>
  <si>
    <t>BLD KERN Principes de base</t>
  </si>
  <si>
    <t>05_Politique de la sécurité de l'information</t>
  </si>
  <si>
    <t>BLD APPDEV Achats, conception, développement et maintenance des systèmes d'information</t>
  </si>
  <si>
    <t xml:space="preserve">06_Organisation de la sécurité de l’information </t>
  </si>
  <si>
    <t>BLD AUTH Détermination de méthode d'authentification pour une application</t>
  </si>
  <si>
    <t>07_Sécurité des ressources humaines</t>
  </si>
  <si>
    <t>BLD BCM Gestion de la continuité</t>
  </si>
  <si>
    <t>08_Gestion des actifs</t>
  </si>
  <si>
    <t>BLD CLEAR Bureau propre et clair</t>
  </si>
  <si>
    <t>09_Protection de l'accès</t>
  </si>
  <si>
    <t>10_Cryptographie</t>
  </si>
  <si>
    <t>BLD COMPLY Respect</t>
  </si>
  <si>
    <t>11_Sécurité physique et protection de l’environnement</t>
  </si>
  <si>
    <t>BLD CRYPT Chiffrement</t>
  </si>
  <si>
    <t>12_Protection de la gestion de l’entreprise</t>
  </si>
  <si>
    <t>BLD DATA Data classification</t>
  </si>
  <si>
    <t>13_Protection de la communication</t>
  </si>
  <si>
    <t>BLD DATA SEC Data sécurité</t>
  </si>
  <si>
    <t>14_Acquisition, maintenance et développement de systèmes d'information</t>
  </si>
  <si>
    <t>BLD ERASE Effacement des supports d'information</t>
  </si>
  <si>
    <t>15_Relations avec les fournisseurs</t>
  </si>
  <si>
    <t>BLD ETHICS Code de conduite pour les administrateurs d'information</t>
  </si>
  <si>
    <t>16_Gestion des incidents de sécurité</t>
  </si>
  <si>
    <t>BLD HR Aspects liés au personnel</t>
  </si>
  <si>
    <t>17_Aspects de sécurité de l’information de la gestion de la continuité des activités</t>
  </si>
  <si>
    <t>BLD INCIDENT Gestion des incidents</t>
  </si>
  <si>
    <t>18_Respect</t>
  </si>
  <si>
    <t>BLD LOG Gestion des logs</t>
  </si>
  <si>
    <t>BLD MOBILE appareils mobiles</t>
  </si>
  <si>
    <t>BLD ONLINE Email, moyens de communication en direct et l'usage d'internet</t>
  </si>
  <si>
    <t>BLD OUTS Sous-traiter à des tiers</t>
  </si>
  <si>
    <t>BLD PHYS Sécurité physique</t>
  </si>
  <si>
    <t>BLD PORTAL Gestion d'accès aux portails</t>
  </si>
  <si>
    <t xml:space="preserve">BLD BCSS Accès au réseau de sécurité sociale </t>
  </si>
  <si>
    <t>BLD PRIVACY traitement de données à caractère personnel</t>
  </si>
  <si>
    <t>BLD RISK Evaluation des risques</t>
  </si>
  <si>
    <t>BLD TELE Télétravail sécurisé</t>
  </si>
  <si>
    <t>BLD WIRELESS Réseaux sans fils</t>
  </si>
  <si>
    <t>Protection de l'accès logique à systèmes d’information (production, test, development,… )</t>
  </si>
  <si>
    <t xml:space="preserve">Achat, conception, développement et maintenance de systèmes d’information ICT (applications) </t>
  </si>
  <si>
    <t>Gestion des projets ou programmes</t>
  </si>
  <si>
    <t>Design, mise en œuvre et tests</t>
  </si>
  <si>
    <t>Transition et support ICT</t>
  </si>
  <si>
    <t>(Services / systèmes spécifiques aux ICT - techniques)</t>
  </si>
  <si>
    <r>
      <rPr>
        <b/>
        <sz val="14"/>
        <color theme="1"/>
        <rFont val="Calibri"/>
        <family val="2"/>
        <scheme val="minor"/>
      </rPr>
      <t>Context</t>
    </r>
    <r>
      <rPr>
        <b/>
        <sz val="11"/>
        <color theme="1"/>
        <rFont val="Calibri"/>
        <family val="2"/>
        <scheme val="minor"/>
      </rPr>
      <t xml:space="preserve">
</t>
    </r>
    <r>
      <rPr>
        <sz val="11"/>
        <color theme="1"/>
        <rFont val="Calibri"/>
        <family val="2"/>
        <scheme val="minor"/>
      </rPr>
      <t>Vous trouverez ci-dessous une première série de questions auxquelles vous devez répondre en premier lieu.
En fonction de vos réponses à cette première série de questions, une partie des questions de la sheet suivante prendront automatiquement la valeur « pas applicable ». 
Par exemple, pour la question « Les employés peuvent-ils télétravailler ? », si vous répondez 'non', toutes les questions concernant le télétravail prendront la valeur « pas applicable ».
Si vous pensez malgré tout qu’une question qui est passée automatiquement à la valeur « pas applicable » a du sens dans le contexte de l’organisation, vous pouvez ajuster la réponse manuellement. L'organisation demeure responsable de la réponse finale.</t>
    </r>
    <r>
      <rPr>
        <b/>
        <sz val="11"/>
        <color theme="1"/>
        <rFont val="Calibri"/>
        <family val="2"/>
        <scheme val="minor"/>
      </rPr>
      <t xml:space="preserve">
</t>
    </r>
  </si>
  <si>
    <t>Question 1</t>
  </si>
  <si>
    <t>L'organisation gère-t-elle ses propres systèmes critiques ?</t>
  </si>
  <si>
    <t>Question 2</t>
  </si>
  <si>
    <t>L'organisation appartient-elle au réseau primaire de sécurité sociale ?</t>
  </si>
  <si>
    <t>Question 3</t>
  </si>
  <si>
    <t>L'organisation dispose-t-elle de médias mobiles ?</t>
  </si>
  <si>
    <t>Question 4</t>
  </si>
  <si>
    <t>L'organisation dispose-t-elle d'appareils mobiles ?</t>
  </si>
  <si>
    <t>Question 5</t>
  </si>
  <si>
    <t>L'organisation fait-elle appel à un tiers pour gérer ses systèmes ?</t>
  </si>
  <si>
    <t>Question 6</t>
  </si>
  <si>
    <t>L'organisation utilise-t-elle une solution de cloud pour gérer ses systèmes, y compris ceux de tiers qui hébergent des applications dans leur datacenter ?</t>
  </si>
  <si>
    <t>Question 7</t>
  </si>
  <si>
    <t>L'organisation utilise-t-elle le wifi pour accéder à ses propres systèmes informatiques ?</t>
  </si>
  <si>
    <t>Question 8</t>
  </si>
  <si>
    <t>L'organisation est-elle une institution de gestion de réseau secondaire ?</t>
  </si>
  <si>
    <t>Question 9</t>
  </si>
  <si>
    <t>Les employés peuvent-ils effectuer le télétravail ?</t>
  </si>
  <si>
    <t>Question 10</t>
  </si>
  <si>
    <t>L'organisation utilise-t-elle la cryptographie en régie ?</t>
  </si>
  <si>
    <t>Question 11</t>
  </si>
  <si>
    <t>Les systèmes d'information ICT (applications) sont-ils achetés ?</t>
  </si>
  <si>
    <t>Question 12</t>
  </si>
  <si>
    <t>Les systèmes d'information ICT (applications) sont-ils fournis et entretenus par des parties externes ?</t>
  </si>
  <si>
    <t>Question 13</t>
  </si>
  <si>
    <t>Les systèmes d'information ICT (applications) sont-ils développés en interne ?</t>
  </si>
  <si>
    <t>Vous pouvez maintenant commencer à répondre aux questions du questionnaire sur la sheet suivante.</t>
  </si>
  <si>
    <r>
      <rPr>
        <b/>
        <sz val="14"/>
        <rFont val="Calibri"/>
        <family val="2"/>
        <scheme val="minor"/>
      </rPr>
      <t xml:space="preserve">Cadre </t>
    </r>
    <r>
      <rPr>
        <sz val="11"/>
        <rFont val="Calibri"/>
        <family val="2"/>
        <scheme val="minor"/>
      </rPr>
      <t xml:space="preserve">
Les normes minimales de sécurité publiées sur le site de la Banque Carrefour de la Sécurité Sociale s'appliquent en premier lieu aux institutions de sécurité sociale, comme mentionné à l'article 2, paragraphe 1, 2°, de la loi du 15 janvier 1990 portant sur la création et l'organisation d'une Banque Carrefour de la Sécurité Sociale. Elles s'appliquent également aux organismes qui ont adhéré au réseau de la sécurité sociale en vertu de l'article 18 de cette loi (voir les arrêtés royaux des 16 janvier 2002, 15 octobre 2004 et 4 mars 2005 - à consulter sur https://www.ksz-bcss.fgov.be/fr sous la rubrique "législation" et la rubrique "réseau du BCSS"). Enfin, elles s'appliquent également à certaines organisations qui ont été explicitement désignées à cette fin par le comité sectoriel de sécurité sociale et de santé ou par le comité de sécurité de l'information, à la suite d'une délibération concernant le traitement des données à caractère personnel provenant du réseau de sécurité sociale (le respect des normes minimales de sécurité est dans certaines délibérations une condition essentielle du traitement des données personnelles). 
</t>
    </r>
  </si>
  <si>
    <r>
      <rPr>
        <b/>
        <sz val="14"/>
        <rFont val="Calibri"/>
        <family val="2"/>
        <scheme val="minor"/>
      </rPr>
      <t xml:space="preserve">But
</t>
    </r>
    <r>
      <rPr>
        <sz val="11"/>
        <rFont val="Calibri"/>
        <family val="2"/>
        <scheme val="minor"/>
      </rPr>
      <t xml:space="preserve">
Ce questionnaire a pour but d’évaluer et de déterminer si les normes de sécurité en vigueur au sein de l’organisation sont en ligne avec les objectifs des normes minimales de sécurité, tout en tenant compte de leur situation spécifique et de l’importance des moyens de fonctionnement à protéger.  
</t>
    </r>
  </si>
  <si>
    <t xml:space="preserve">La vérification des normes minimales de sécurité auprès de tiers qui traitent¹ des données sociales à caractère personnel pour le compte d'une organisation, relève de la responsabilité du responsable du traitement ou donc de l'organisation qui confie des travaux à des tiers. (Règles RGPD - Article 28) . 
</t>
  </si>
  <si>
    <r>
      <rPr>
        <sz val="8"/>
        <rFont val="Calibri"/>
        <family val="2"/>
      </rPr>
      <t>¹</t>
    </r>
    <r>
      <rPr>
        <sz val="8"/>
        <rFont val="Calibri"/>
        <family val="2"/>
        <scheme val="minor"/>
      </rPr>
      <t xml:space="preserve"> Définition ´traitement`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</si>
  <si>
    <t>¹ Instuctions digital signature :
• save the file on your desktop
• close the file and open the saved file
• right click on the X
• sign
• type your name
• click on ´change` (near signing as)
• select the certificate ´signature - Issuer: Citizen CA`
• click on OK
• sign
• enter your eID code
• ok
• send the copy of the document to security@ksz-bcss.fgov.be (not from Excel, the signature will disappear)</t>
  </si>
  <si>
    <t>Les adaptations de la prestation de service per des tiers, sont-elles gérées ? 
Par adaptations, on entend notamment l’actualisation et l’amélioration des politiques, procédures et mesures relatives à la sécurité de l'information et à la vie privée existantes.</t>
  </si>
  <si>
    <t xml:space="preserve">L’organisation dispose-t-elle d’une procédure validée, actuelle et formelle de gestion des traces, et ce pour les « privacy, sécurité et techniques logs » ? 
(planifier, exécuter, contrôler et rectifier) </t>
  </si>
  <si>
    <t xml:space="preserve">Les institutions du réseau secondaire recevront des instructions spécifiques dans le courriel d'invitation pour l'envoi du questionnaire. </t>
  </si>
  <si>
    <t>Questionnaire 2026 pour l'évaluation des normes minimales : 
année contrôlée 2025</t>
  </si>
  <si>
    <r>
      <t xml:space="preserve">Veuillez renvoyer le questionnaire complété digitale pour </t>
    </r>
    <r>
      <rPr>
        <b/>
        <sz val="11"/>
        <color theme="1"/>
        <rFont val="Calibri"/>
        <family val="2"/>
        <scheme val="minor"/>
      </rPr>
      <t>le 31 mai 2026</t>
    </r>
    <r>
      <rPr>
        <sz val="11"/>
        <color theme="1"/>
        <rFont val="Calibri"/>
        <family val="2"/>
        <scheme val="minor"/>
      </rPr>
      <t xml:space="preserve"> au plus tard au Service Sécurité de l’information de la Banque Carrefour de la sécurité sociale (security@ksz-bcss.fgov.be) .</t>
    </r>
  </si>
  <si>
    <r>
      <rPr>
        <b/>
        <sz val="14"/>
        <rFont val="Calibri"/>
        <family val="2"/>
        <scheme val="minor"/>
      </rPr>
      <t xml:space="preserve">En pratique
</t>
    </r>
    <r>
      <rPr>
        <sz val="11"/>
        <rFont val="Calibri"/>
        <family val="2"/>
        <scheme val="minor"/>
      </rPr>
      <t>Vous pouvez trouver la liste des questions dans le 3e feuillet de ce fichier. Cette liste de questions est liée aux normes minimales qui sont d'application. 
1.	Lisez bien l’onglet ‘Intro’
2.	Remplissez d’abord l’onglet ‘Context’
3.	Remplissez l’onglet ‘Questionnaire’
               Pour l'indentification de l'entité:</t>
    </r>
    <r>
      <rPr>
        <b/>
        <u/>
        <sz val="11"/>
        <rFont val="Calibri"/>
        <family val="2"/>
        <scheme val="minor"/>
      </rPr>
      <t xml:space="preserve"> remplissez les champs verts</t>
    </r>
    <r>
      <rPr>
        <sz val="11"/>
        <rFont val="Calibri"/>
        <family val="2"/>
        <scheme val="minor"/>
      </rPr>
      <t xml:space="preserve">.
               Tous les champs marqués "obligatoire", doivent être remplis.
               Les réponses sur les questions-mêmes peuvent être remplies dans la </t>
    </r>
    <r>
      <rPr>
        <b/>
        <u/>
        <sz val="11"/>
        <rFont val="Calibri"/>
        <family val="2"/>
        <scheme val="minor"/>
      </rPr>
      <t>colonne E</t>
    </r>
    <r>
      <rPr>
        <sz val="11"/>
        <rFont val="Calibri"/>
        <family val="2"/>
        <scheme val="minor"/>
      </rPr>
      <t xml:space="preserve"> et les arguments en cas de réponse négative, dans </t>
    </r>
    <r>
      <rPr>
        <b/>
        <u/>
        <sz val="11"/>
        <rFont val="Calibri"/>
        <family val="2"/>
        <scheme val="minor"/>
      </rPr>
      <t>colonne F</t>
    </r>
    <r>
      <rPr>
        <sz val="11"/>
        <rFont val="Calibri"/>
        <family val="2"/>
        <scheme val="minor"/>
      </rPr>
      <t xml:space="preserve">.
4.	Faites signer électroniquement le questionnaire Excel complété par la personne chargée de la gestion journalière et envoyez-le au service de la Sécurité de l'Information de la Banque Carrefour de la Sécurité Sociale (security@ksz-bcss.fgov.be) </t>
    </r>
    <r>
      <rPr>
        <b/>
        <u/>
        <sz val="11"/>
        <rFont val="Calibri"/>
        <family val="2"/>
        <scheme val="minor"/>
      </rPr>
      <t>avant le 31 mai 2026</t>
    </r>
    <r>
      <rPr>
        <sz val="11"/>
        <rFont val="Calibri"/>
        <family val="2"/>
        <scheme val="minor"/>
      </rPr>
      <t>.
Attention : Si vous n'êtes pas en mesure de signer électroniquement le questionnaire en Excel, veuillez envoyer le questionnaire en PDF signé et le questionnaire Excel non-signé.
5.	Vous recevrez un accusé de réception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</si>
</sst>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color theme="1"/>
      <name val="Calibri"/>
      <family val="2"/>
      <scheme val="minor"/>
    </font>
    <font>
      <b/>
      <sz val="18"/>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b/>
      <sz val="10"/>
      <color theme="1"/>
      <name val="Calibri"/>
      <family val="2"/>
    </font>
    <font>
      <b/>
      <sz val="10"/>
      <name val="Calibri"/>
      <family val="2"/>
      <scheme val="minor"/>
    </font>
    <font>
      <sz val="10"/>
      <name val="Calibri"/>
      <family val="2"/>
      <scheme val="minor"/>
    </font>
    <font>
      <u/>
      <sz val="11"/>
      <color theme="10"/>
      <name val="Calibri"/>
      <family val="2"/>
      <scheme val="minor"/>
    </font>
    <font>
      <strike/>
      <sz val="11"/>
      <color theme="1"/>
      <name val="Calibri"/>
      <family val="2"/>
      <scheme val="minor"/>
    </font>
    <font>
      <sz val="11"/>
      <name val="Calibri"/>
      <family val="2"/>
      <scheme val="minor"/>
    </font>
    <font>
      <b/>
      <sz val="14"/>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0"/>
      <name val="Calibri"/>
      <family val="2"/>
    </font>
    <font>
      <u/>
      <sz val="10"/>
      <color theme="10"/>
      <name val="Calibri"/>
      <family val="2"/>
      <scheme val="minor"/>
    </font>
    <font>
      <i/>
      <sz val="10"/>
      <color theme="0" tint="-0.499984740745262"/>
      <name val="Calibri"/>
      <family val="2"/>
      <scheme val="minor"/>
    </font>
    <font>
      <b/>
      <sz val="10"/>
      <name val="Calibri"/>
      <family val="2"/>
    </font>
    <font>
      <b/>
      <sz val="11"/>
      <name val="Calibri"/>
      <family val="2"/>
      <scheme val="minor"/>
    </font>
    <font>
      <b/>
      <sz val="11"/>
      <color rgb="FFFF0000"/>
      <name val="Calibri"/>
      <family val="2"/>
      <scheme val="minor"/>
    </font>
    <font>
      <sz val="8"/>
      <name val="Calibri"/>
      <family val="2"/>
      <scheme val="minor"/>
    </font>
    <font>
      <sz val="8"/>
      <name val="Calibri"/>
      <family val="2"/>
    </font>
    <font>
      <sz val="8"/>
      <color theme="1"/>
      <name val="Calibri"/>
      <family val="2"/>
      <scheme val="minor"/>
    </font>
    <font>
      <b/>
      <u/>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6" tint="0.79998168889431442"/>
        <bgColor indexed="64"/>
      </patternFill>
    </fill>
    <fill>
      <patternFill patternType="solid">
        <fgColor theme="9" tint="0.59999389629810485"/>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indexed="64"/>
      </top>
      <bottom style="medium">
        <color rgb="FF000000"/>
      </bottom>
      <diagonal/>
    </border>
    <border>
      <left style="medium">
        <color rgb="FF000000"/>
      </left>
      <right/>
      <top/>
      <bottom style="medium">
        <color rgb="FF000000"/>
      </bottom>
      <diagonal/>
    </border>
    <border>
      <left/>
      <right/>
      <top style="medium">
        <color rgb="FF000000"/>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9" fillId="0" borderId="0" applyNumberFormat="0" applyFill="0" applyBorder="0" applyAlignment="0" applyProtection="0"/>
  </cellStyleXfs>
  <cellXfs count="126">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5" fillId="0" borderId="0" xfId="0" applyFont="1" applyAlignment="1">
      <alignment horizontal="center" vertical="center"/>
    </xf>
    <xf numFmtId="0" fontId="3" fillId="4" borderId="3" xfId="0" applyFont="1" applyFill="1" applyBorder="1" applyAlignment="1">
      <alignment vertical="top" wrapText="1"/>
    </xf>
    <xf numFmtId="0" fontId="3" fillId="0" borderId="4" xfId="0" applyFont="1" applyBorder="1" applyAlignment="1">
      <alignment vertical="top" wrapText="1"/>
    </xf>
    <xf numFmtId="0" fontId="3" fillId="4" borderId="5" xfId="0" applyFont="1" applyFill="1" applyBorder="1" applyAlignment="1">
      <alignment vertical="top" wrapText="1"/>
    </xf>
    <xf numFmtId="0" fontId="0" fillId="0" borderId="6" xfId="0" applyBorder="1" applyAlignment="1">
      <alignment horizontal="justify" vertical="top"/>
    </xf>
    <xf numFmtId="0" fontId="0" fillId="0" borderId="6" xfId="0" quotePrefix="1" applyBorder="1" applyAlignment="1">
      <alignment horizontal="justify" vertical="top"/>
    </xf>
    <xf numFmtId="0" fontId="0" fillId="0" borderId="4" xfId="0" quotePrefix="1" applyBorder="1" applyAlignment="1">
      <alignment horizontal="justify" vertical="top"/>
    </xf>
    <xf numFmtId="0" fontId="0" fillId="0" borderId="7" xfId="0" applyBorder="1" applyAlignment="1">
      <alignment horizontal="justify" vertical="top"/>
    </xf>
    <xf numFmtId="0" fontId="0" fillId="0" borderId="4" xfId="0" applyBorder="1" applyAlignment="1">
      <alignment horizontal="justify" vertical="top"/>
    </xf>
    <xf numFmtId="0" fontId="0" fillId="0" borderId="7" xfId="0" applyBorder="1" applyAlignment="1">
      <alignment horizontal="justify" vertical="top" wrapText="1"/>
    </xf>
    <xf numFmtId="0" fontId="0" fillId="0" borderId="8" xfId="0" quotePrefix="1" applyBorder="1" applyAlignment="1">
      <alignment horizontal="justify" vertical="top"/>
    </xf>
    <xf numFmtId="0" fontId="0" fillId="0" borderId="9" xfId="0" applyBorder="1" applyAlignment="1">
      <alignment horizontal="justify" vertical="top"/>
    </xf>
    <xf numFmtId="0" fontId="6" fillId="0" borderId="15" xfId="0" applyFont="1" applyBorder="1" applyAlignment="1">
      <alignment horizontal="left" vertical="top"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 xfId="0" applyFont="1" applyBorder="1" applyAlignment="1">
      <alignment horizontal="left" vertical="top" wrapText="1"/>
    </xf>
    <xf numFmtId="0" fontId="1" fillId="0" borderId="0" xfId="0" applyFont="1" applyAlignment="1">
      <alignment horizontal="left" vertical="center"/>
    </xf>
    <xf numFmtId="0" fontId="5" fillId="0" borderId="17" xfId="0" applyFont="1" applyBorder="1" applyAlignment="1">
      <alignment horizontal="center" vertical="center" wrapText="1"/>
    </xf>
    <xf numFmtId="0" fontId="8" fillId="0" borderId="17" xfId="0" applyFont="1" applyBorder="1" applyAlignment="1">
      <alignment horizontal="left" vertical="top" wrapText="1"/>
    </xf>
    <xf numFmtId="0" fontId="8" fillId="0" borderId="17" xfId="0" applyFont="1" applyBorder="1" applyAlignment="1">
      <alignment horizontal="right" vertical="top" wrapText="1"/>
    </xf>
    <xf numFmtId="0" fontId="1" fillId="0" borderId="17" xfId="0" applyFont="1" applyBorder="1" applyAlignment="1">
      <alignment horizontal="left" vertical="top"/>
    </xf>
    <xf numFmtId="0" fontId="8" fillId="0" borderId="17" xfId="0" applyFont="1" applyBorder="1" applyAlignment="1">
      <alignment horizontal="right" vertical="top"/>
    </xf>
    <xf numFmtId="0" fontId="1" fillId="0" borderId="17" xfId="0" applyFont="1" applyBorder="1" applyAlignment="1">
      <alignment horizontal="left" vertical="center"/>
    </xf>
    <xf numFmtId="0" fontId="1" fillId="0" borderId="17" xfId="0" applyFont="1" applyBorder="1" applyAlignment="1">
      <alignment horizontal="center" vertical="top" wrapText="1"/>
    </xf>
    <xf numFmtId="0" fontId="1" fillId="0" borderId="0" xfId="0" applyFont="1" applyAlignment="1">
      <alignment horizontal="center" wrapText="1"/>
    </xf>
    <xf numFmtId="0" fontId="1" fillId="0" borderId="0" xfId="0" applyFont="1" applyAlignment="1">
      <alignment horizontal="center" vertical="top" wrapText="1"/>
    </xf>
    <xf numFmtId="0" fontId="1" fillId="0" borderId="17" xfId="0" applyFont="1" applyBorder="1" applyAlignment="1">
      <alignment horizontal="center" vertical="center" wrapText="1"/>
    </xf>
    <xf numFmtId="0" fontId="1" fillId="0" borderId="17" xfId="0" applyFont="1" applyBorder="1" applyAlignment="1">
      <alignment horizontal="center" wrapText="1"/>
    </xf>
    <xf numFmtId="0" fontId="5" fillId="0" borderId="17" xfId="0" applyFont="1" applyBorder="1" applyAlignment="1">
      <alignment horizontal="center" vertical="center" textRotation="90"/>
    </xf>
    <xf numFmtId="0" fontId="10" fillId="0" borderId="0" xfId="0" applyFont="1"/>
    <xf numFmtId="0" fontId="0" fillId="0" borderId="0" xfId="0" applyAlignment="1">
      <alignment horizontal="left" vertical="top"/>
    </xf>
    <xf numFmtId="0" fontId="11" fillId="0" borderId="0" xfId="0" applyFont="1" applyAlignment="1">
      <alignment horizontal="left" vertical="top" wrapText="1"/>
    </xf>
    <xf numFmtId="0" fontId="1" fillId="0" borderId="17" xfId="0" applyFont="1" applyBorder="1" applyAlignment="1">
      <alignment horizontal="right" vertical="top"/>
    </xf>
    <xf numFmtId="0" fontId="8" fillId="0" borderId="0" xfId="0" applyFont="1" applyAlignment="1">
      <alignment horizontal="center" vertical="top"/>
    </xf>
    <xf numFmtId="0" fontId="5" fillId="0" borderId="0" xfId="0" applyFont="1" applyAlignment="1">
      <alignment horizontal="left" vertical="top"/>
    </xf>
    <xf numFmtId="0" fontId="1" fillId="0" borderId="0" xfId="0" applyFont="1" applyAlignment="1">
      <alignment horizontal="center" vertical="top"/>
    </xf>
    <xf numFmtId="0" fontId="17" fillId="0" borderId="0" xfId="1" applyFont="1" applyAlignment="1">
      <alignment horizontal="left" vertical="top"/>
    </xf>
    <xf numFmtId="14" fontId="18" fillId="0" borderId="1" xfId="0" applyNumberFormat="1" applyFont="1" applyBorder="1" applyAlignment="1">
      <alignment horizontal="left" vertical="top"/>
    </xf>
    <xf numFmtId="0" fontId="18" fillId="0" borderId="1" xfId="0" applyFont="1" applyBorder="1" applyAlignment="1">
      <alignment horizontal="left" vertical="top"/>
    </xf>
    <xf numFmtId="0" fontId="3" fillId="0" borderId="0" xfId="0" applyFont="1"/>
    <xf numFmtId="0" fontId="3" fillId="0" borderId="0" xfId="0" applyFont="1" applyAlignment="1">
      <alignment horizontal="left" vertical="top" wrapText="1"/>
    </xf>
    <xf numFmtId="0" fontId="8" fillId="0" borderId="0" xfId="0" applyFont="1" applyAlignment="1">
      <alignment horizontal="left" vertical="top"/>
    </xf>
    <xf numFmtId="0" fontId="7" fillId="3" borderId="17" xfId="0" applyFont="1" applyFill="1" applyBorder="1" applyAlignment="1">
      <alignment horizontal="center" vertical="center" wrapText="1"/>
    </xf>
    <xf numFmtId="0" fontId="0" fillId="0" borderId="0" xfId="0" applyAlignment="1">
      <alignment horizontal="center" vertical="center"/>
    </xf>
    <xf numFmtId="0" fontId="8" fillId="0" borderId="17" xfId="0" applyFont="1" applyBorder="1" applyAlignment="1">
      <alignment horizontal="center" vertical="top" wrapText="1"/>
    </xf>
    <xf numFmtId="0" fontId="2" fillId="0" borderId="0" xfId="0" applyFont="1" applyAlignment="1">
      <alignment horizontal="center" vertical="center" wrapText="1"/>
    </xf>
    <xf numFmtId="0" fontId="15" fillId="3" borderId="17" xfId="0" applyFont="1" applyFill="1" applyBorder="1" applyAlignment="1">
      <alignment vertical="center" wrapText="1"/>
    </xf>
    <xf numFmtId="0" fontId="7" fillId="2" borderId="17" xfId="0" applyFont="1" applyFill="1" applyBorder="1" applyAlignment="1">
      <alignment vertical="top" wrapText="1"/>
    </xf>
    <xf numFmtId="0" fontId="16" fillId="0" borderId="17" xfId="0" applyFont="1" applyBorder="1" applyAlignment="1">
      <alignment horizontal="left" vertical="top" wrapText="1"/>
    </xf>
    <xf numFmtId="0" fontId="1" fillId="0" borderId="17" xfId="0" applyFont="1" applyBorder="1" applyAlignment="1">
      <alignment horizontal="left" vertical="top" wrapText="1"/>
    </xf>
    <xf numFmtId="0" fontId="19" fillId="2" borderId="17" xfId="0" applyFont="1" applyFill="1" applyBorder="1" applyAlignment="1">
      <alignment vertical="top" wrapText="1"/>
    </xf>
    <xf numFmtId="0" fontId="5" fillId="0" borderId="5" xfId="0" applyFont="1" applyBorder="1" applyAlignment="1">
      <alignment horizontal="center" vertical="center"/>
    </xf>
    <xf numFmtId="0" fontId="1" fillId="0" borderId="5" xfId="0" applyFont="1" applyBorder="1" applyAlignment="1">
      <alignment horizontal="left" vertical="center"/>
    </xf>
    <xf numFmtId="0" fontId="1" fillId="0" borderId="5" xfId="0" applyFont="1" applyBorder="1" applyAlignment="1">
      <alignment horizontal="left" vertical="top"/>
    </xf>
    <xf numFmtId="0" fontId="7" fillId="0" borderId="24" xfId="0" applyFont="1" applyBorder="1" applyAlignment="1">
      <alignment horizontal="center" vertical="top" wrapText="1"/>
    </xf>
    <xf numFmtId="0" fontId="8" fillId="0" borderId="24" xfId="0" applyFont="1" applyBorder="1" applyAlignment="1">
      <alignment horizontal="center" vertical="top" wrapText="1"/>
    </xf>
    <xf numFmtId="0" fontId="8" fillId="0" borderId="25" xfId="0" applyFont="1" applyBorder="1" applyAlignment="1">
      <alignment horizontal="center" vertical="top" wrapText="1"/>
    </xf>
    <xf numFmtId="0" fontId="1" fillId="0" borderId="26" xfId="0" applyFont="1" applyBorder="1" applyAlignment="1">
      <alignment horizontal="center" vertical="top" wrapText="1"/>
    </xf>
    <xf numFmtId="0" fontId="8" fillId="0" borderId="26" xfId="0" applyFont="1" applyBorder="1" applyAlignment="1">
      <alignment horizontal="right" vertical="top" wrapText="1"/>
    </xf>
    <xf numFmtId="0" fontId="8" fillId="0" borderId="26" xfId="0" applyFont="1" applyBorder="1" applyAlignment="1">
      <alignment horizontal="left" vertical="top" wrapText="1"/>
    </xf>
    <xf numFmtId="49" fontId="3" fillId="4" borderId="3" xfId="0" applyNumberFormat="1" applyFont="1" applyFill="1" applyBorder="1" applyAlignment="1">
      <alignment vertical="top" wrapText="1"/>
    </xf>
    <xf numFmtId="49" fontId="0" fillId="0" borderId="6" xfId="0" applyNumberFormat="1" applyBorder="1" applyAlignment="1">
      <alignment horizontal="justify" vertical="top"/>
    </xf>
    <xf numFmtId="49" fontId="0" fillId="0" borderId="8" xfId="0" applyNumberFormat="1" applyBorder="1" applyAlignment="1">
      <alignment horizontal="justify" vertical="top"/>
    </xf>
    <xf numFmtId="0" fontId="6" fillId="0" borderId="30" xfId="0" applyFont="1" applyBorder="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13" fillId="0" borderId="16" xfId="0" applyFont="1" applyBorder="1" applyAlignment="1">
      <alignment horizontal="left" vertical="top" wrapText="1"/>
    </xf>
    <xf numFmtId="0" fontId="13" fillId="0" borderId="2" xfId="0" applyFont="1" applyBorder="1" applyAlignment="1">
      <alignment horizontal="left" vertical="top" wrapText="1"/>
    </xf>
    <xf numFmtId="0" fontId="13" fillId="0" borderId="19" xfId="0" applyFont="1" applyBorder="1" applyAlignment="1">
      <alignment horizontal="left" vertical="top" wrapText="1"/>
    </xf>
    <xf numFmtId="0" fontId="13" fillId="0" borderId="0" xfId="0" applyFont="1" applyAlignment="1">
      <alignment horizontal="left" vertical="top" wrapText="1"/>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8" fillId="0" borderId="31" xfId="0" applyFont="1" applyBorder="1" applyAlignment="1">
      <alignment horizontal="left" vertical="top" wrapText="1"/>
    </xf>
    <xf numFmtId="0" fontId="1" fillId="0" borderId="31" xfId="0" applyFont="1" applyBorder="1" applyAlignment="1">
      <alignment horizontal="left" vertical="top" wrapText="1"/>
    </xf>
    <xf numFmtId="0" fontId="8" fillId="0" borderId="32" xfId="0" applyFont="1" applyBorder="1" applyAlignment="1">
      <alignment horizontal="left" vertical="top" wrapText="1"/>
    </xf>
    <xf numFmtId="0" fontId="7" fillId="2" borderId="17"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26" xfId="0" applyFont="1" applyBorder="1" applyAlignment="1">
      <alignment horizontal="center" vertical="center" wrapText="1"/>
    </xf>
    <xf numFmtId="0" fontId="7" fillId="3" borderId="31" xfId="0" applyFont="1" applyFill="1" applyBorder="1" applyAlignment="1">
      <alignment horizontal="left" vertical="top" wrapText="1"/>
    </xf>
    <xf numFmtId="0" fontId="7" fillId="2" borderId="31" xfId="0" applyFont="1" applyFill="1" applyBorder="1" applyAlignment="1">
      <alignment horizontal="left" vertical="top" wrapText="1"/>
    </xf>
    <xf numFmtId="0" fontId="7"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1" fillId="5" borderId="18" xfId="0" applyFont="1" applyFill="1" applyBorder="1" applyAlignment="1">
      <alignment horizontal="left" vertical="top"/>
    </xf>
    <xf numFmtId="0" fontId="1" fillId="5" borderId="20" xfId="0" applyFont="1" applyFill="1" applyBorder="1" applyAlignment="1">
      <alignment horizontal="left" vertical="top"/>
    </xf>
    <xf numFmtId="0" fontId="1" fillId="5" borderId="23" xfId="0" applyFont="1" applyFill="1" applyBorder="1" applyAlignment="1">
      <alignment horizontal="left" vertical="top"/>
    </xf>
    <xf numFmtId="0" fontId="3" fillId="0" borderId="0" xfId="0" applyFont="1" applyAlignment="1">
      <alignment horizontal="left" vertical="top" wrapText="1"/>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2"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0" xfId="0" applyFont="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16" xfId="0" applyFont="1" applyBorder="1" applyAlignment="1">
      <alignment horizontal="left" vertical="top" wrapText="1"/>
    </xf>
    <xf numFmtId="0" fontId="13" fillId="0" borderId="2"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0" xfId="0" applyFont="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24" fillId="0" borderId="0" xfId="0" applyFont="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95250</xdr:colOff>
      <xdr:row>228</xdr:row>
      <xdr:rowOff>733424</xdr:rowOff>
    </xdr:from>
    <xdr:to>
      <xdr:col>4</xdr:col>
      <xdr:colOff>1971675</xdr:colOff>
      <xdr:row>228</xdr:row>
      <xdr:rowOff>1104899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019800" y="140798549"/>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229</xdr:row>
      <xdr:rowOff>638175</xdr:rowOff>
    </xdr:from>
    <xdr:to>
      <xdr:col>4</xdr:col>
      <xdr:colOff>1971675</xdr:colOff>
      <xdr:row>229</xdr:row>
      <xdr:rowOff>1009650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6019800" y="14235112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228</xdr:row>
      <xdr:rowOff>733424</xdr:rowOff>
    </xdr:from>
    <xdr:to>
      <xdr:col>4</xdr:col>
      <xdr:colOff>1971675</xdr:colOff>
      <xdr:row>228</xdr:row>
      <xdr:rowOff>1104899</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6019800" y="137255249"/>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a:t>
          </a:r>
          <a:r>
            <a:rPr lang="nl-BE" sz="1400" baseline="0"/>
            <a:t>6</a:t>
          </a:r>
          <a:endParaRPr lang="fr-BE" sz="1400"/>
        </a:p>
      </xdr:txBody>
    </xdr:sp>
    <xdr:clientData/>
  </xdr:twoCellAnchor>
  <xdr:twoCellAnchor>
    <xdr:from>
      <xdr:col>4</xdr:col>
      <xdr:colOff>95250</xdr:colOff>
      <xdr:row>229</xdr:row>
      <xdr:rowOff>638175</xdr:rowOff>
    </xdr:from>
    <xdr:to>
      <xdr:col>4</xdr:col>
      <xdr:colOff>1971675</xdr:colOff>
      <xdr:row>229</xdr:row>
      <xdr:rowOff>1009650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6019800" y="13880782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a:t>
          </a:r>
          <a:r>
            <a:rPr lang="nl-BE" sz="1400" baseline="0"/>
            <a:t>6</a:t>
          </a:r>
          <a:endParaRPr lang="fr-BE"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9"/>
  <sheetViews>
    <sheetView topLeftCell="B6" zoomScale="85" zoomScaleNormal="85" workbookViewId="0">
      <selection activeCell="B6" sqref="B6"/>
    </sheetView>
  </sheetViews>
  <sheetFormatPr defaultRowHeight="14.4" x14ac:dyDescent="0.3"/>
  <cols>
    <col min="1" max="1" width="2.88671875" customWidth="1"/>
    <col min="2" max="2" width="132.109375" customWidth="1"/>
  </cols>
  <sheetData>
    <row r="1" spans="2:2" ht="59.25" customHeight="1" thickBot="1" x14ac:dyDescent="0.35">
      <c r="B1" s="4" t="s">
        <v>543</v>
      </c>
    </row>
    <row r="2" spans="2:2" ht="11.25" customHeight="1" x14ac:dyDescent="0.3">
      <c r="B2" s="55"/>
    </row>
    <row r="3" spans="2:2" ht="162" x14ac:dyDescent="0.3">
      <c r="B3" s="41" t="s">
        <v>535</v>
      </c>
    </row>
    <row r="4" spans="2:2" ht="61.2" x14ac:dyDescent="0.3">
      <c r="B4" s="41" t="s">
        <v>536</v>
      </c>
    </row>
    <row r="5" spans="2:2" ht="43.2" x14ac:dyDescent="0.3">
      <c r="B5" s="41" t="s">
        <v>537</v>
      </c>
    </row>
    <row r="6" spans="2:2" ht="226.5" customHeight="1" x14ac:dyDescent="0.3">
      <c r="B6" s="74" t="s">
        <v>545</v>
      </c>
    </row>
    <row r="7" spans="2:2" x14ac:dyDescent="0.3">
      <c r="B7" s="75"/>
    </row>
    <row r="8" spans="2:2" ht="40.799999999999997" x14ac:dyDescent="0.3">
      <c r="B8" s="76" t="s">
        <v>538</v>
      </c>
    </row>
    <row r="9" spans="2:2" x14ac:dyDescent="0.3">
      <c r="B9" s="3"/>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9"/>
  <sheetViews>
    <sheetView zoomScaleNormal="100" workbookViewId="0">
      <selection sqref="A1:B1"/>
    </sheetView>
  </sheetViews>
  <sheetFormatPr defaultRowHeight="14.4" x14ac:dyDescent="0.3"/>
  <cols>
    <col min="1" max="1" width="13.33203125" customWidth="1"/>
    <col min="2" max="2" width="144" customWidth="1"/>
    <col min="3" max="3" width="18.6640625" customWidth="1"/>
    <col min="4" max="4" width="8.33203125" hidden="1" customWidth="1"/>
    <col min="5" max="5" width="130.6640625" hidden="1" customWidth="1"/>
    <col min="6" max="6" width="12.109375" hidden="1" customWidth="1"/>
    <col min="7" max="7" width="0" hidden="1" customWidth="1"/>
    <col min="8" max="8" width="140" hidden="1" customWidth="1"/>
  </cols>
  <sheetData>
    <row r="1" spans="1:10" ht="195" customHeight="1" x14ac:dyDescent="0.3">
      <c r="A1" s="98" t="s">
        <v>507</v>
      </c>
      <c r="B1" s="98"/>
      <c r="C1" s="50"/>
      <c r="D1" s="50"/>
      <c r="E1" s="50"/>
    </row>
    <row r="3" spans="1:10" s="49" customFormat="1" x14ac:dyDescent="0.3">
      <c r="B3" s="49" t="s">
        <v>235</v>
      </c>
      <c r="C3" s="49" t="s">
        <v>447</v>
      </c>
      <c r="E3" s="49" t="s">
        <v>208</v>
      </c>
      <c r="F3" s="49" t="s">
        <v>209</v>
      </c>
    </row>
    <row r="4" spans="1:10" x14ac:dyDescent="0.3">
      <c r="B4" t="s">
        <v>0</v>
      </c>
      <c r="E4" t="s">
        <v>0</v>
      </c>
    </row>
    <row r="5" spans="1:10" x14ac:dyDescent="0.3">
      <c r="A5" s="40" t="s">
        <v>508</v>
      </c>
      <c r="B5" s="40" t="s">
        <v>509</v>
      </c>
      <c r="D5" s="40"/>
      <c r="E5" s="40" t="s">
        <v>197</v>
      </c>
      <c r="F5">
        <f>C5</f>
        <v>0</v>
      </c>
      <c r="G5" t="str">
        <f>IF(F5=DropdownAntwoord!A$1,"Y",IF(F5=DropdownAntwoord!A$2,"N","Y"))</f>
        <v>Y</v>
      </c>
    </row>
    <row r="6" spans="1:10" x14ac:dyDescent="0.3">
      <c r="A6" s="40" t="s">
        <v>510</v>
      </c>
      <c r="B6" s="40" t="s">
        <v>511</v>
      </c>
      <c r="D6" s="40"/>
      <c r="E6" s="40" t="s">
        <v>194</v>
      </c>
      <c r="F6">
        <f t="shared" ref="F6:F16" si="0">C6</f>
        <v>0</v>
      </c>
      <c r="G6" t="str">
        <f>IF(F6=DropdownAntwoord!A$1,"Y",IF(F6=DropdownAntwoord!A$2,"N","Y"))</f>
        <v>Y</v>
      </c>
    </row>
    <row r="7" spans="1:10" x14ac:dyDescent="0.3">
      <c r="A7" s="40" t="s">
        <v>512</v>
      </c>
      <c r="B7" s="40" t="s">
        <v>513</v>
      </c>
      <c r="D7" s="40"/>
      <c r="E7" s="40" t="s">
        <v>204</v>
      </c>
      <c r="F7">
        <f t="shared" si="0"/>
        <v>0</v>
      </c>
      <c r="G7" t="str">
        <f>IF(F7=DropdownAntwoord!A$1,"Y",IF(F7=DropdownAntwoord!A$2,"N","Y"))</f>
        <v>Y</v>
      </c>
    </row>
    <row r="8" spans="1:10" x14ac:dyDescent="0.3">
      <c r="A8" s="40" t="s">
        <v>514</v>
      </c>
      <c r="B8" s="40" t="s">
        <v>515</v>
      </c>
      <c r="D8" s="40"/>
      <c r="E8" s="40" t="s">
        <v>214</v>
      </c>
      <c r="F8">
        <f t="shared" si="0"/>
        <v>0</v>
      </c>
      <c r="G8" t="str">
        <f>IF(F8=DropdownAntwoord!A$1,"Y",IF(F8=DropdownAntwoord!A$2,"N","Y"))</f>
        <v>Y</v>
      </c>
    </row>
    <row r="9" spans="1:10" x14ac:dyDescent="0.3">
      <c r="A9" s="40" t="s">
        <v>516</v>
      </c>
      <c r="B9" s="40" t="s">
        <v>517</v>
      </c>
      <c r="D9" s="40"/>
      <c r="E9" s="40" t="s">
        <v>199</v>
      </c>
      <c r="F9">
        <f t="shared" si="0"/>
        <v>0</v>
      </c>
      <c r="G9" t="str">
        <f>IF(F9=DropdownAntwoord!A$1,"Y",IF(F9=DropdownAntwoord!A$2,"N","Y"))</f>
        <v>Y</v>
      </c>
    </row>
    <row r="10" spans="1:10" x14ac:dyDescent="0.3">
      <c r="A10" s="40" t="s">
        <v>518</v>
      </c>
      <c r="B10" s="5" t="s">
        <v>519</v>
      </c>
      <c r="D10" s="40"/>
      <c r="E10" s="5" t="s">
        <v>200</v>
      </c>
      <c r="F10">
        <f t="shared" si="0"/>
        <v>0</v>
      </c>
      <c r="G10" t="str">
        <f>IF(F10=DropdownAntwoord!A$1,"Y",IF(F10=DropdownAntwoord!A$2,"N","Y"))</f>
        <v>Y</v>
      </c>
    </row>
    <row r="11" spans="1:10" x14ac:dyDescent="0.3">
      <c r="A11" s="40" t="s">
        <v>520</v>
      </c>
      <c r="B11" s="40" t="s">
        <v>521</v>
      </c>
      <c r="D11" s="40"/>
      <c r="E11" s="40" t="s">
        <v>196</v>
      </c>
      <c r="F11">
        <f t="shared" si="0"/>
        <v>0</v>
      </c>
      <c r="G11" t="str">
        <f>IF(F11=DropdownAntwoord!A$1,"Y",IF(F11=DropdownAntwoord!A$2,"N","Y"))</f>
        <v>Y</v>
      </c>
    </row>
    <row r="12" spans="1:10" x14ac:dyDescent="0.3">
      <c r="A12" s="40" t="s">
        <v>522</v>
      </c>
      <c r="B12" s="40" t="s">
        <v>523</v>
      </c>
      <c r="D12" s="40"/>
      <c r="E12" s="40" t="s">
        <v>202</v>
      </c>
      <c r="F12">
        <f t="shared" si="0"/>
        <v>0</v>
      </c>
      <c r="G12" t="str">
        <f>IF(F12=DropdownAntwoord!A$1,"Y",IF(F12=DropdownAntwoord!A$2,"N","Y"))</f>
        <v>Y</v>
      </c>
    </row>
    <row r="13" spans="1:10" x14ac:dyDescent="0.3">
      <c r="A13" s="40" t="s">
        <v>524</v>
      </c>
      <c r="B13" s="40" t="s">
        <v>525</v>
      </c>
      <c r="D13" s="40"/>
      <c r="E13" s="40" t="s">
        <v>198</v>
      </c>
      <c r="F13">
        <f t="shared" si="0"/>
        <v>0</v>
      </c>
      <c r="G13" t="str">
        <f>IF(F13=DropdownAntwoord!A$1,"Y",IF(F13=DropdownAntwoord!A$2,"N","Y"))</f>
        <v>Y</v>
      </c>
      <c r="J13" s="39"/>
    </row>
    <row r="14" spans="1:10" x14ac:dyDescent="0.3">
      <c r="A14" s="40" t="s">
        <v>526</v>
      </c>
      <c r="B14" s="40" t="s">
        <v>527</v>
      </c>
      <c r="D14" s="40"/>
      <c r="E14" s="40" t="s">
        <v>195</v>
      </c>
      <c r="F14">
        <f t="shared" si="0"/>
        <v>0</v>
      </c>
      <c r="G14" t="str">
        <f>IF(F14=DropdownAntwoord!A$1,"Y",IF(F14=DropdownAntwoord!A$2,"N","Y"))</f>
        <v>Y</v>
      </c>
    </row>
    <row r="15" spans="1:10" x14ac:dyDescent="0.3">
      <c r="A15" s="40" t="s">
        <v>528</v>
      </c>
      <c r="B15" s="40" t="s">
        <v>529</v>
      </c>
      <c r="D15" s="40"/>
      <c r="E15" s="40" t="s">
        <v>205</v>
      </c>
      <c r="F15">
        <f t="shared" si="0"/>
        <v>0</v>
      </c>
      <c r="G15" t="str">
        <f>IF(F15=DropdownAntwoord!A$1,"Y",IF(F15=DropdownAntwoord!A$2,"N","Y"))</f>
        <v>Y</v>
      </c>
    </row>
    <row r="16" spans="1:10" x14ac:dyDescent="0.3">
      <c r="A16" s="40" t="s">
        <v>530</v>
      </c>
      <c r="B16" s="5" t="s">
        <v>531</v>
      </c>
      <c r="D16" s="40"/>
      <c r="E16" s="40" t="s">
        <v>207</v>
      </c>
      <c r="F16">
        <f t="shared" si="0"/>
        <v>0</v>
      </c>
      <c r="G16" t="str">
        <f>IF(F16=DropdownAntwoord!A$1,"Y",IF(F16=DropdownAntwoord!A$2,"N","Y"))</f>
        <v>Y</v>
      </c>
    </row>
    <row r="17" spans="1:10" x14ac:dyDescent="0.3">
      <c r="A17" s="40" t="s">
        <v>532</v>
      </c>
      <c r="B17" s="40" t="s">
        <v>533</v>
      </c>
      <c r="D17" s="40"/>
      <c r="E17" s="40" t="s">
        <v>206</v>
      </c>
      <c r="F17">
        <f>C17</f>
        <v>0</v>
      </c>
      <c r="G17" t="str">
        <f>IF(F17=DropdownAntwoord!A$1,"Y",IF(F17=DropdownAntwoord!A$2,"N","Y"))</f>
        <v>Y</v>
      </c>
    </row>
    <row r="18" spans="1:10" x14ac:dyDescent="0.3">
      <c r="A18" s="40"/>
      <c r="B18" s="40"/>
      <c r="C18" s="40"/>
      <c r="D18" s="40"/>
      <c r="E18" s="40"/>
    </row>
    <row r="19" spans="1:10" x14ac:dyDescent="0.3">
      <c r="B19" s="49" t="s">
        <v>534</v>
      </c>
      <c r="E19" s="49" t="s">
        <v>215</v>
      </c>
      <c r="J19" s="39"/>
    </row>
  </sheetData>
  <mergeCells count="1">
    <mergeCell ref="A1:B1"/>
  </mergeCells>
  <pageMargins left="0.7" right="0.7" top="0.75" bottom="0.75" header="0.3" footer="0.3"/>
  <pageSetup paperSize="9" scale="7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DropdownAntwoord!$A$1:$A$2</xm:f>
          </x14:formula1>
          <xm:sqref>F4 C5:C17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32"/>
  <sheetViews>
    <sheetView tabSelected="1" topLeftCell="A224" zoomScaleNormal="100" zoomScalePageLayoutView="85" workbookViewId="0">
      <selection activeCell="B227" sqref="B227:F227"/>
    </sheetView>
  </sheetViews>
  <sheetFormatPr defaultColWidth="65.109375" defaultRowHeight="13.8" x14ac:dyDescent="0.3"/>
  <cols>
    <col min="1" max="1" width="8" style="51" bestFit="1" customWidth="1"/>
    <col min="2" max="2" width="7.44140625" style="2"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34" hidden="1" customWidth="1"/>
    <col min="14" max="14" width="14.109375" style="35" hidden="1" customWidth="1"/>
    <col min="15" max="15" width="15.33203125" style="35" hidden="1" customWidth="1"/>
    <col min="16" max="16" width="0" style="1" hidden="1" customWidth="1"/>
    <col min="17" max="16384" width="65.109375" style="1"/>
  </cols>
  <sheetData>
    <row r="1" spans="1:15" ht="48" customHeight="1" thickBot="1" x14ac:dyDescent="0.35">
      <c r="A1" s="99" t="s">
        <v>543</v>
      </c>
      <c r="B1" s="100"/>
      <c r="C1" s="100"/>
      <c r="D1" s="100"/>
      <c r="E1" s="100"/>
      <c r="F1" s="101"/>
    </row>
    <row r="2" spans="1:15" ht="15.75" customHeight="1" x14ac:dyDescent="0.3">
      <c r="A2" s="102" t="s">
        <v>449</v>
      </c>
      <c r="B2" s="103"/>
      <c r="C2" s="103"/>
      <c r="D2" s="104"/>
      <c r="E2" s="78" t="s">
        <v>450</v>
      </c>
      <c r="F2" s="95"/>
    </row>
    <row r="3" spans="1:15" ht="15.6" x14ac:dyDescent="0.3">
      <c r="A3" s="105"/>
      <c r="B3" s="106"/>
      <c r="C3" s="106"/>
      <c r="D3" s="107"/>
      <c r="E3" s="80" t="s">
        <v>451</v>
      </c>
      <c r="F3" s="96"/>
    </row>
    <row r="4" spans="1:15" ht="15.6" x14ac:dyDescent="0.3">
      <c r="A4" s="105"/>
      <c r="B4" s="106"/>
      <c r="C4" s="106"/>
      <c r="D4" s="107"/>
      <c r="E4" s="80"/>
      <c r="F4" s="96"/>
    </row>
    <row r="5" spans="1:15" ht="16.2" thickBot="1" x14ac:dyDescent="0.35">
      <c r="A5" s="108"/>
      <c r="B5" s="109"/>
      <c r="C5" s="109"/>
      <c r="D5" s="110"/>
      <c r="E5" s="82" t="s">
        <v>452</v>
      </c>
      <c r="F5" s="97"/>
    </row>
    <row r="6" spans="1:15" ht="34.5" customHeight="1" x14ac:dyDescent="0.3">
      <c r="A6" s="111" t="s">
        <v>453</v>
      </c>
      <c r="B6" s="112"/>
      <c r="C6" s="112"/>
      <c r="D6" s="113"/>
      <c r="E6" s="77"/>
      <c r="F6" s="95"/>
    </row>
    <row r="7" spans="1:15" ht="36.75" customHeight="1" x14ac:dyDescent="0.3">
      <c r="A7" s="114" t="s">
        <v>454</v>
      </c>
      <c r="B7" s="115"/>
      <c r="C7" s="115"/>
      <c r="D7" s="116"/>
      <c r="E7" s="79"/>
      <c r="F7" s="96"/>
    </row>
    <row r="8" spans="1:15" ht="40.5" customHeight="1" thickBot="1" x14ac:dyDescent="0.35">
      <c r="A8" s="117" t="s">
        <v>455</v>
      </c>
      <c r="B8" s="118"/>
      <c r="C8" s="118"/>
      <c r="D8" s="119"/>
      <c r="E8" s="81"/>
      <c r="F8" s="97"/>
    </row>
    <row r="9" spans="1:15" s="6" customFormat="1" ht="24" customHeight="1" x14ac:dyDescent="0.3">
      <c r="A9" s="91" t="s">
        <v>446</v>
      </c>
      <c r="B9" s="92" t="s">
        <v>129</v>
      </c>
      <c r="C9" s="93" t="s">
        <v>165</v>
      </c>
      <c r="D9" s="93" t="s">
        <v>235</v>
      </c>
      <c r="E9" s="93" t="s">
        <v>447</v>
      </c>
      <c r="F9" s="94" t="s">
        <v>448</v>
      </c>
      <c r="G9" s="61" t="s">
        <v>193</v>
      </c>
      <c r="H9" s="38" t="s">
        <v>213</v>
      </c>
      <c r="I9" s="38"/>
      <c r="J9" s="38"/>
      <c r="K9" s="38"/>
      <c r="L9" s="38"/>
      <c r="M9" s="27" t="s">
        <v>210</v>
      </c>
      <c r="N9" s="27" t="s">
        <v>211</v>
      </c>
      <c r="O9" s="27" t="s">
        <v>212</v>
      </c>
    </row>
    <row r="10" spans="1:15" s="26" customFormat="1" ht="30" customHeight="1" x14ac:dyDescent="0.3">
      <c r="A10" s="64" t="s">
        <v>216</v>
      </c>
      <c r="B10" s="33"/>
      <c r="C10" s="32"/>
      <c r="D10" s="56" t="s">
        <v>236</v>
      </c>
      <c r="E10" s="52"/>
      <c r="F10" s="89"/>
      <c r="G10" s="62"/>
      <c r="H10" s="32">
        <v>0</v>
      </c>
      <c r="I10" s="30" t="str">
        <f>IFERROR(VLOOKUP(M10,#REF!,2),"")</f>
        <v/>
      </c>
      <c r="J10" s="30" t="str">
        <f>IFERROR(VLOOKUP(N10,#REF!,2),"")</f>
        <v/>
      </c>
      <c r="K10" s="30" t="str">
        <f>IFERROR(VLOOKUP(O10,#REF!,2),"")</f>
        <v/>
      </c>
      <c r="L10" s="32"/>
      <c r="M10" s="36"/>
      <c r="O10" s="33"/>
    </row>
    <row r="11" spans="1:15" ht="30" customHeight="1" x14ac:dyDescent="0.3">
      <c r="A11" s="65"/>
      <c r="B11" s="33"/>
      <c r="C11" s="30"/>
      <c r="D11" s="57" t="s">
        <v>237</v>
      </c>
      <c r="E11" s="86"/>
      <c r="F11" s="90"/>
      <c r="G11" s="63"/>
      <c r="H11" s="30">
        <v>0</v>
      </c>
      <c r="I11" s="30" t="str">
        <f>IFERROR(VLOOKUP(M11,Context!$E$5:$G$37,3),"")</f>
        <v/>
      </c>
      <c r="J11" s="30" t="str">
        <f>IFERROR(VLOOKUP(N11,Context!$E$5:$G$37,3),"")</f>
        <v/>
      </c>
      <c r="K11" s="30" t="str">
        <f>IFERROR(VLOOKUP(O11,Context!$E$5:$G$37,3),"")</f>
        <v/>
      </c>
      <c r="L11" s="30"/>
      <c r="M11" s="36"/>
      <c r="N11" s="33"/>
      <c r="O11" s="33"/>
    </row>
    <row r="12" spans="1:15" ht="39" customHeight="1" x14ac:dyDescent="0.3">
      <c r="A12" s="65">
        <v>1</v>
      </c>
      <c r="B12" s="33" t="s">
        <v>131</v>
      </c>
      <c r="C12" s="42" t="s">
        <v>201</v>
      </c>
      <c r="D12" s="58" t="s">
        <v>238</v>
      </c>
      <c r="E12" s="87" t="str">
        <f>IF(G12="NVT",DropdownAntwoord!A$3,"")</f>
        <v/>
      </c>
      <c r="F12" s="83"/>
      <c r="G12" s="63"/>
      <c r="H12" s="30">
        <v>0</v>
      </c>
      <c r="I12" s="30" t="str">
        <f>IFERROR(VLOOKUP(M12,Context!$E$5:$G$37,3),"")</f>
        <v/>
      </c>
      <c r="J12" s="30" t="str">
        <f>IFERROR(VLOOKUP(N12,Context!$E$5:$G$37,3),"")</f>
        <v/>
      </c>
      <c r="K12" s="30" t="str">
        <f>IFERROR(VLOOKUP(O12,Context!$E$5:$G$37,3),"")</f>
        <v/>
      </c>
      <c r="L12" s="30"/>
      <c r="M12" s="36"/>
      <c r="N12" s="33"/>
      <c r="O12" s="33"/>
    </row>
    <row r="13" spans="1:15" ht="40.5" customHeight="1" x14ac:dyDescent="0.3">
      <c r="A13" s="65">
        <v>2</v>
      </c>
      <c r="B13" s="33" t="s">
        <v>131</v>
      </c>
      <c r="C13" s="29" t="s">
        <v>128</v>
      </c>
      <c r="D13" s="28" t="s">
        <v>239</v>
      </c>
      <c r="E13" s="87" t="str">
        <f>IF(G13="NVT",DropdownAntwoord!A$3,"")</f>
        <v/>
      </c>
      <c r="F13" s="83"/>
      <c r="G13" s="63"/>
      <c r="H13" s="30">
        <v>0</v>
      </c>
      <c r="I13" s="30" t="str">
        <f>IFERROR(VLOOKUP(M13,Context!$E$5:$G$37,3),"")</f>
        <v/>
      </c>
      <c r="J13" s="30" t="str">
        <f>IFERROR(VLOOKUP(N13,Context!$E$5:$G$37,3),"")</f>
        <v/>
      </c>
      <c r="K13" s="30" t="str">
        <f>IFERROR(VLOOKUP(O13,Context!$E$5:$G$37,3),"")</f>
        <v/>
      </c>
      <c r="L13" s="30"/>
      <c r="M13" s="36"/>
      <c r="N13" s="33"/>
      <c r="O13" s="33"/>
    </row>
    <row r="14" spans="1:15" s="26" customFormat="1" ht="30" customHeight="1" x14ac:dyDescent="0.3">
      <c r="A14" s="64" t="s">
        <v>217</v>
      </c>
      <c r="B14" s="33"/>
      <c r="C14" s="32"/>
      <c r="D14" s="56" t="s">
        <v>240</v>
      </c>
      <c r="E14" s="52"/>
      <c r="F14" s="89"/>
      <c r="G14" s="62"/>
      <c r="H14" s="32">
        <v>0</v>
      </c>
      <c r="I14" s="30" t="str">
        <f>IFERROR(VLOOKUP(M14,Context!$E$5:$G$37,3),"")</f>
        <v/>
      </c>
      <c r="J14" s="30" t="str">
        <f>IFERROR(VLOOKUP(N14,Context!$E$5:$G$37,3),"")</f>
        <v/>
      </c>
      <c r="K14" s="30" t="str">
        <f>IFERROR(VLOOKUP(O14,Context!$E$5:$G$37,3),"")</f>
        <v/>
      </c>
      <c r="L14" s="32"/>
      <c r="M14" s="36"/>
      <c r="N14" s="36"/>
      <c r="O14" s="36"/>
    </row>
    <row r="15" spans="1:15" ht="41.4" x14ac:dyDescent="0.3">
      <c r="A15" s="65"/>
      <c r="B15" s="33"/>
      <c r="C15" s="30"/>
      <c r="D15" s="57" t="s">
        <v>241</v>
      </c>
      <c r="E15" s="86"/>
      <c r="F15" s="90"/>
      <c r="G15" s="63"/>
      <c r="H15" s="30">
        <v>0</v>
      </c>
      <c r="I15" s="30" t="str">
        <f>IFERROR(VLOOKUP(M15,Context!$E$5:$G$37,3),"")</f>
        <v/>
      </c>
      <c r="J15" s="30" t="str">
        <f>IFERROR(VLOOKUP(N15,Context!$E$5:$G$37,3),"")</f>
        <v/>
      </c>
      <c r="K15" s="30" t="str">
        <f>IFERROR(VLOOKUP(O15,Context!$E$5:$G$37,3),"")</f>
        <v/>
      </c>
      <c r="L15" s="30"/>
      <c r="M15" s="36"/>
      <c r="N15" s="33"/>
      <c r="O15" s="33"/>
    </row>
    <row r="16" spans="1:15" ht="45.75" customHeight="1" x14ac:dyDescent="0.3">
      <c r="A16" s="65">
        <v>3</v>
      </c>
      <c r="B16" s="33" t="s">
        <v>132</v>
      </c>
      <c r="C16" s="29" t="s">
        <v>127</v>
      </c>
      <c r="D16" s="28" t="s">
        <v>242</v>
      </c>
      <c r="E16" s="87" t="str">
        <f>IF(G16="NVT",DropdownAntwoord!A$3,"")</f>
        <v/>
      </c>
      <c r="F16" s="83"/>
      <c r="G16" s="63"/>
      <c r="H16" s="30">
        <v>0</v>
      </c>
      <c r="I16" s="30" t="str">
        <f>IFERROR(VLOOKUP(M16,Context!$E$5:$G$37,3),"")</f>
        <v/>
      </c>
      <c r="J16" s="30" t="str">
        <f>IFERROR(VLOOKUP(N16,Context!$E$5:$G$37,3),"")</f>
        <v/>
      </c>
      <c r="K16" s="30" t="str">
        <f>IFERROR(VLOOKUP(O16,Context!$E$5:$G$37,3),"")</f>
        <v/>
      </c>
      <c r="L16" s="30"/>
      <c r="M16" s="36"/>
      <c r="N16" s="33"/>
      <c r="O16" s="33"/>
    </row>
    <row r="17" spans="1:15" ht="30" customHeight="1" x14ac:dyDescent="0.3">
      <c r="A17" s="65"/>
      <c r="B17" s="33"/>
      <c r="C17" s="30"/>
      <c r="D17" s="57" t="s">
        <v>243</v>
      </c>
      <c r="E17" s="86"/>
      <c r="F17" s="90"/>
      <c r="G17" s="63"/>
      <c r="H17" s="30">
        <v>0</v>
      </c>
      <c r="I17" s="30" t="str">
        <f>IFERROR(VLOOKUP(M17,Context!$E$5:$G$37,3),"")</f>
        <v/>
      </c>
      <c r="J17" s="30" t="str">
        <f>IFERROR(VLOOKUP(N17,Context!$E$5:$G$37,3),"")</f>
        <v/>
      </c>
      <c r="K17" s="30" t="str">
        <f>IFERROR(VLOOKUP(O17,Context!$E$5:$G$37,3),"")</f>
        <v/>
      </c>
      <c r="L17" s="30"/>
      <c r="M17" s="33"/>
      <c r="N17" s="33"/>
      <c r="O17" s="33"/>
    </row>
    <row r="18" spans="1:15" ht="50.1" customHeight="1" x14ac:dyDescent="0.3">
      <c r="A18" s="65">
        <v>4</v>
      </c>
      <c r="B18" s="33" t="s">
        <v>133</v>
      </c>
      <c r="C18" s="29" t="s">
        <v>126</v>
      </c>
      <c r="D18" s="28" t="s">
        <v>244</v>
      </c>
      <c r="E18" s="87" t="str">
        <f>IF(G18="NVT",DropdownAntwoord!A$3,"")</f>
        <v/>
      </c>
      <c r="F18" s="83"/>
      <c r="G18" s="63"/>
      <c r="H18" s="30">
        <v>0</v>
      </c>
      <c r="I18" s="30" t="str">
        <f>IFERROR(VLOOKUP(M18,Context!$E$5:$G$37,3),"")</f>
        <v/>
      </c>
      <c r="J18" s="30" t="str">
        <f>IFERROR(VLOOKUP(N18,Context!$E$5:$G$37,3),"")</f>
        <v/>
      </c>
      <c r="K18" s="30" t="str">
        <f>IFERROR(VLOOKUP(O18,Context!$E$5:$G$37,3),"")</f>
        <v/>
      </c>
      <c r="L18" s="30"/>
      <c r="M18" s="37"/>
      <c r="N18" s="33"/>
      <c r="O18" s="33"/>
    </row>
    <row r="19" spans="1:15" ht="50.1" customHeight="1" x14ac:dyDescent="0.3">
      <c r="A19" s="65">
        <v>5</v>
      </c>
      <c r="B19" s="33" t="s">
        <v>133</v>
      </c>
      <c r="C19" s="29" t="s">
        <v>125</v>
      </c>
      <c r="D19" s="28" t="s">
        <v>245</v>
      </c>
      <c r="E19" s="87" t="str">
        <f>IF(G19="NVT",DropdownAntwoord!A$3,"")</f>
        <v/>
      </c>
      <c r="F19" s="83"/>
      <c r="G19" s="63"/>
      <c r="H19" s="30">
        <v>0</v>
      </c>
      <c r="I19" s="30" t="str">
        <f>IFERROR(VLOOKUP(M19,Context!$E$5:$G$37,3),"")</f>
        <v/>
      </c>
      <c r="J19" s="30" t="str">
        <f>IFERROR(VLOOKUP(N19,Context!$E$5:$G$37,3),"")</f>
        <v/>
      </c>
      <c r="K19" s="30" t="str">
        <f>IFERROR(VLOOKUP(O19,Context!$E$5:$G$37,3),"")</f>
        <v/>
      </c>
      <c r="L19" s="30"/>
      <c r="M19" s="37"/>
      <c r="N19" s="33"/>
      <c r="O19" s="33"/>
    </row>
    <row r="20" spans="1:15" ht="54.75" customHeight="1" x14ac:dyDescent="0.3">
      <c r="A20" s="65">
        <v>6</v>
      </c>
      <c r="B20" s="33" t="s">
        <v>133</v>
      </c>
      <c r="C20" s="29" t="s">
        <v>124</v>
      </c>
      <c r="D20" s="28" t="s">
        <v>246</v>
      </c>
      <c r="E20" s="87" t="str">
        <f>IF(G20="NVT",DropdownAntwoord!A$3,"")</f>
        <v/>
      </c>
      <c r="F20" s="83"/>
      <c r="G20" s="63"/>
      <c r="H20" s="30">
        <v>0</v>
      </c>
      <c r="I20" s="30" t="str">
        <f>IFERROR(VLOOKUP(M20,Context!$E$5:$G$37,3),"")</f>
        <v/>
      </c>
      <c r="J20" s="30" t="str">
        <f>IFERROR(VLOOKUP(N20,Context!$E$5:$G$37,3),"")</f>
        <v/>
      </c>
      <c r="K20" s="30" t="str">
        <f>IFERROR(VLOOKUP(O20,Context!$E$5:$G$37,3),"")</f>
        <v/>
      </c>
      <c r="L20" s="30"/>
      <c r="M20" s="37"/>
      <c r="N20" s="33"/>
      <c r="O20" s="33"/>
    </row>
    <row r="21" spans="1:15" s="26" customFormat="1" ht="30" customHeight="1" x14ac:dyDescent="0.3">
      <c r="A21" s="64" t="s">
        <v>218</v>
      </c>
      <c r="B21" s="33"/>
      <c r="C21" s="32"/>
      <c r="D21" s="56" t="s">
        <v>247</v>
      </c>
      <c r="E21" s="52"/>
      <c r="F21" s="89"/>
      <c r="G21" s="62"/>
      <c r="H21" s="32">
        <v>0</v>
      </c>
      <c r="I21" s="30" t="str">
        <f>IFERROR(VLOOKUP(M21,Context!$E$5:$G$37,3),"")</f>
        <v/>
      </c>
      <c r="J21" s="30" t="str">
        <f>IFERROR(VLOOKUP(N21,Context!$E$5:$G$37,3),"")</f>
        <v/>
      </c>
      <c r="K21" s="30" t="str">
        <f>IFERROR(VLOOKUP(O21,Context!$E$5:$G$37,3),"")</f>
        <v/>
      </c>
      <c r="L21" s="32"/>
      <c r="M21" s="36"/>
      <c r="N21" s="36"/>
      <c r="O21" s="36"/>
    </row>
    <row r="22" spans="1:15" ht="30" customHeight="1" x14ac:dyDescent="0.3">
      <c r="A22" s="65"/>
      <c r="B22" s="33"/>
      <c r="C22" s="30"/>
      <c r="D22" s="57" t="s">
        <v>248</v>
      </c>
      <c r="E22" s="86"/>
      <c r="F22" s="90"/>
      <c r="G22" s="63"/>
      <c r="H22" s="30">
        <v>0</v>
      </c>
      <c r="I22" s="30" t="str">
        <f>IFERROR(VLOOKUP(M22,Context!$E$5:$G$37,3),"")</f>
        <v/>
      </c>
      <c r="J22" s="30" t="str">
        <f>IFERROR(VLOOKUP(N22,Context!$E$5:$G$37,3),"")</f>
        <v/>
      </c>
      <c r="K22" s="30" t="str">
        <f>IFERROR(VLOOKUP(O22,Context!$E$5:$G$37,3),"")</f>
        <v/>
      </c>
      <c r="L22" s="30"/>
      <c r="M22" s="33"/>
      <c r="N22" s="33"/>
      <c r="O22" s="33"/>
    </row>
    <row r="23" spans="1:15" ht="50.1" customHeight="1" x14ac:dyDescent="0.3">
      <c r="A23" s="65">
        <v>7</v>
      </c>
      <c r="B23" s="33"/>
      <c r="C23" s="29" t="s">
        <v>123</v>
      </c>
      <c r="D23" s="59" t="s">
        <v>249</v>
      </c>
      <c r="E23" s="87" t="str">
        <f>IF(G23="NVT",DropdownAntwoord!A$3,"")</f>
        <v/>
      </c>
      <c r="F23" s="84"/>
      <c r="G23" s="63"/>
      <c r="H23" s="30"/>
      <c r="I23" s="30" t="str">
        <f>IFERROR(VLOOKUP(M23,Context!$E$5:$G$37,3),"")</f>
        <v/>
      </c>
      <c r="J23" s="30" t="str">
        <f>IFERROR(VLOOKUP(N23,Context!$E$5:$G$37,3),"")</f>
        <v/>
      </c>
      <c r="K23" s="30" t="str">
        <f>IFERROR(VLOOKUP(O23,Context!$E$5:$G$37,3),"")</f>
        <v/>
      </c>
      <c r="L23" s="30"/>
      <c r="M23" s="33"/>
      <c r="N23" s="33"/>
      <c r="O23" s="33"/>
    </row>
    <row r="24" spans="1:15" ht="50.1" customHeight="1" x14ac:dyDescent="0.3">
      <c r="A24" s="65">
        <v>8</v>
      </c>
      <c r="B24" s="33" t="s">
        <v>132</v>
      </c>
      <c r="C24" s="29" t="s">
        <v>123</v>
      </c>
      <c r="D24" s="28" t="s">
        <v>250</v>
      </c>
      <c r="E24" s="87" t="str">
        <f>IF(G24="NVT",DropdownAntwoord!A$3,"")</f>
        <v/>
      </c>
      <c r="F24" s="83"/>
      <c r="G24" s="63"/>
      <c r="H24" s="30">
        <v>0</v>
      </c>
      <c r="I24" s="30" t="str">
        <f>IFERROR(VLOOKUP(M24,Context!$E$5:$G$37,3),"")</f>
        <v/>
      </c>
      <c r="J24" s="30" t="str">
        <f>IFERROR(VLOOKUP(N24,Context!$E$5:$G$37,3),"")</f>
        <v/>
      </c>
      <c r="K24" s="30" t="str">
        <f>IFERROR(VLOOKUP(O24,Context!$E$5:$G$37,3),"")</f>
        <v/>
      </c>
      <c r="L24" s="30"/>
      <c r="M24" s="37"/>
      <c r="N24" s="33"/>
      <c r="O24" s="33"/>
    </row>
    <row r="25" spans="1:15" ht="73.5" customHeight="1" x14ac:dyDescent="0.3">
      <c r="A25" s="65">
        <v>9</v>
      </c>
      <c r="B25" s="33" t="s">
        <v>132</v>
      </c>
      <c r="C25" s="29" t="s">
        <v>118</v>
      </c>
      <c r="D25" s="28" t="s">
        <v>251</v>
      </c>
      <c r="E25" s="87" t="str">
        <f>IF(G25="NVT",DropdownAntwoord!A$3,"")</f>
        <v/>
      </c>
      <c r="F25" s="83"/>
      <c r="G25" s="63"/>
      <c r="H25" s="30">
        <v>0</v>
      </c>
      <c r="I25" s="30" t="str">
        <f>IFERROR(VLOOKUP(M25,Context!$E$5:$G$37,3),"")</f>
        <v/>
      </c>
      <c r="J25" s="30" t="str">
        <f>IFERROR(VLOOKUP(N25,Context!$E$5:$G$37,3),"")</f>
        <v/>
      </c>
      <c r="K25" s="30" t="str">
        <f>IFERROR(VLOOKUP(O25,Context!$E$5:$G$37,3),"")</f>
        <v/>
      </c>
      <c r="L25" s="30"/>
      <c r="M25" s="37"/>
      <c r="N25" s="33"/>
      <c r="O25" s="33"/>
    </row>
    <row r="26" spans="1:15" ht="76.5" customHeight="1" x14ac:dyDescent="0.3">
      <c r="A26" s="65">
        <v>10</v>
      </c>
      <c r="B26" s="33" t="s">
        <v>132</v>
      </c>
      <c r="C26" s="29" t="s">
        <v>122</v>
      </c>
      <c r="D26" s="28" t="s">
        <v>252</v>
      </c>
      <c r="E26" s="87" t="str">
        <f>IF(G26="NVT",DropdownAntwoord!A$3,"")</f>
        <v/>
      </c>
      <c r="F26" s="83"/>
      <c r="G26" s="63"/>
      <c r="H26" s="30">
        <v>0</v>
      </c>
      <c r="I26" s="30" t="str">
        <f>IFERROR(VLOOKUP(M26,Context!$E$5:$G$37,3),"")</f>
        <v/>
      </c>
      <c r="J26" s="30" t="str">
        <f>IFERROR(VLOOKUP(N26,Context!$E$5:$G$37,3),"")</f>
        <v/>
      </c>
      <c r="K26" s="30" t="str">
        <f>IFERROR(VLOOKUP(O26,Context!$E$5:$G$37,3),"")</f>
        <v/>
      </c>
      <c r="L26" s="30"/>
      <c r="M26" s="37"/>
      <c r="N26" s="33"/>
      <c r="O26" s="33"/>
    </row>
    <row r="27" spans="1:15" ht="63.75" customHeight="1" x14ac:dyDescent="0.3">
      <c r="A27" s="65">
        <v>11</v>
      </c>
      <c r="B27" s="33" t="s">
        <v>132</v>
      </c>
      <c r="C27" s="29" t="s">
        <v>121</v>
      </c>
      <c r="D27" s="28" t="s">
        <v>253</v>
      </c>
      <c r="E27" s="87" t="str">
        <f>IF(G27="NVT",DropdownAntwoord!A$3,"")</f>
        <v/>
      </c>
      <c r="F27" s="83"/>
      <c r="G27" s="63"/>
      <c r="H27" s="30">
        <v>0</v>
      </c>
      <c r="I27" s="30" t="str">
        <f>IFERROR(VLOOKUP(M27,Context!$E$5:$G$37,3),"")</f>
        <v/>
      </c>
      <c r="J27" s="30" t="str">
        <f>IFERROR(VLOOKUP(N27,Context!$E$5:$G$37,3),"")</f>
        <v/>
      </c>
      <c r="K27" s="30" t="str">
        <f>IFERROR(VLOOKUP(O27,Context!$E$5:$G$37,3),"")</f>
        <v/>
      </c>
      <c r="L27" s="30"/>
      <c r="M27" s="37"/>
      <c r="N27" s="33"/>
      <c r="O27" s="33"/>
    </row>
    <row r="28" spans="1:15" ht="50.1" customHeight="1" x14ac:dyDescent="0.3">
      <c r="A28" s="65">
        <v>12</v>
      </c>
      <c r="B28" s="33" t="s">
        <v>132</v>
      </c>
      <c r="C28" s="29" t="s">
        <v>120</v>
      </c>
      <c r="D28" s="28" t="s">
        <v>254</v>
      </c>
      <c r="E28" s="87" t="str">
        <f>IF(G28="NVT",DropdownAntwoord!A$3,"")</f>
        <v/>
      </c>
      <c r="F28" s="83"/>
      <c r="G28" s="63"/>
      <c r="H28" s="30">
        <v>0</v>
      </c>
      <c r="I28" s="30" t="str">
        <f>IFERROR(VLOOKUP(M28,Context!$E$5:$G$37,3),"")</f>
        <v/>
      </c>
      <c r="J28" s="30" t="str">
        <f>IFERROR(VLOOKUP(N28,Context!$E$5:$G$37,3),"")</f>
        <v/>
      </c>
      <c r="K28" s="30" t="str">
        <f>IFERROR(VLOOKUP(O28,Context!$E$5:$G$37,3),"")</f>
        <v/>
      </c>
      <c r="L28" s="30"/>
      <c r="M28" s="37"/>
      <c r="N28" s="33"/>
      <c r="O28" s="33"/>
    </row>
    <row r="29" spans="1:15" ht="30" customHeight="1" x14ac:dyDescent="0.3">
      <c r="A29" s="65"/>
      <c r="B29" s="33"/>
      <c r="C29" s="30"/>
      <c r="D29" s="57" t="s">
        <v>255</v>
      </c>
      <c r="E29" s="86"/>
      <c r="F29" s="90"/>
      <c r="G29" s="63"/>
      <c r="H29" s="30">
        <v>0</v>
      </c>
      <c r="I29" s="30" t="str">
        <f>IFERROR(VLOOKUP(M29,Context!$E$5:$G$37,3),"")</f>
        <v>Y</v>
      </c>
      <c r="J29" s="30" t="str">
        <f>IFERROR(VLOOKUP(N29,Context!$E$5:$G$37,3),"")</f>
        <v/>
      </c>
      <c r="K29" s="30" t="str">
        <f>IFERROR(VLOOKUP(O29,Context!$E$5:$G$37,3),"")</f>
        <v/>
      </c>
      <c r="L29" s="30"/>
      <c r="M29" s="33" t="s">
        <v>202</v>
      </c>
      <c r="N29" s="33"/>
      <c r="O29" s="33"/>
    </row>
    <row r="30" spans="1:15" ht="57.75" customHeight="1" x14ac:dyDescent="0.3">
      <c r="A30" s="65">
        <v>13</v>
      </c>
      <c r="B30" s="33" t="s">
        <v>132</v>
      </c>
      <c r="C30" s="29" t="s">
        <v>119</v>
      </c>
      <c r="D30" s="28" t="s">
        <v>256</v>
      </c>
      <c r="E30" s="87" t="str">
        <f>IF(G30="NVT",DropdownAntwoord!A$3,"")</f>
        <v/>
      </c>
      <c r="F30" s="83"/>
      <c r="G30" s="63" t="str">
        <f>IF(I30&lt;&gt;"N","","NVT")</f>
        <v/>
      </c>
      <c r="H30" s="30">
        <v>1</v>
      </c>
      <c r="I30" s="30" t="str">
        <f>IFERROR(VLOOKUP(M30,Context!$E$5:$G$37,3),"")</f>
        <v>Y</v>
      </c>
      <c r="J30" s="30" t="str">
        <f>IFERROR(VLOOKUP(N30,Context!$E$5:$G$37,3),"")</f>
        <v/>
      </c>
      <c r="K30" s="30" t="str">
        <f>IFERROR(VLOOKUP(O30,Context!$E$5:$G$37,3),"")</f>
        <v/>
      </c>
      <c r="L30" s="30"/>
      <c r="M30" s="37" t="s">
        <v>202</v>
      </c>
      <c r="N30" s="33"/>
      <c r="O30" s="33"/>
    </row>
    <row r="31" spans="1:15" ht="76.5" customHeight="1" x14ac:dyDescent="0.3">
      <c r="A31" s="65">
        <v>14</v>
      </c>
      <c r="B31" s="33" t="s">
        <v>132</v>
      </c>
      <c r="C31" s="29" t="s">
        <v>119</v>
      </c>
      <c r="D31" s="28" t="s">
        <v>257</v>
      </c>
      <c r="E31" s="87" t="str">
        <f>IF(G31="NVT",DropdownAntwoord!A$3,"")</f>
        <v>NVT / NA / KA</v>
      </c>
      <c r="F31" s="83"/>
      <c r="G31" s="63" t="str">
        <f>IF(OR(I31="Y",J31="Y"),"NVT","")</f>
        <v>NVT</v>
      </c>
      <c r="H31" s="30">
        <v>1</v>
      </c>
      <c r="I31" s="30" t="str">
        <f>IFERROR(VLOOKUP(M31,Context!$E$5:$G$37,3),"")</f>
        <v>Y</v>
      </c>
      <c r="J31" s="30" t="str">
        <f>IFERROR(VLOOKUP(N31,Context!$E$5:$G$37,3),"")</f>
        <v/>
      </c>
      <c r="K31" s="30" t="str">
        <f>IFERROR(VLOOKUP(O31,Context!$E$5:$G$37,3),"")</f>
        <v/>
      </c>
      <c r="L31" s="30"/>
      <c r="M31" s="37" t="s">
        <v>194</v>
      </c>
      <c r="N31" s="33"/>
      <c r="O31" s="33"/>
    </row>
    <row r="32" spans="1:15" s="26" customFormat="1" ht="30" customHeight="1" x14ac:dyDescent="0.3">
      <c r="A32" s="64" t="s">
        <v>219</v>
      </c>
      <c r="B32" s="33"/>
      <c r="C32" s="32"/>
      <c r="D32" s="56" t="s">
        <v>258</v>
      </c>
      <c r="E32" s="52"/>
      <c r="F32" s="89"/>
      <c r="G32" s="63"/>
      <c r="H32" s="30">
        <v>0</v>
      </c>
      <c r="I32" s="30" t="str">
        <f>IFERROR(VLOOKUP(M32,Context!$E$5:$G$37,3),"")</f>
        <v/>
      </c>
      <c r="J32" s="30" t="str">
        <f>IFERROR(VLOOKUP(N32,Context!$E$5:$G$37,3),"")</f>
        <v/>
      </c>
      <c r="K32" s="30" t="str">
        <f>IFERROR(VLOOKUP(O32,Context!$E$5:$G$37,3),"")</f>
        <v/>
      </c>
      <c r="L32" s="32"/>
      <c r="M32" s="36"/>
      <c r="N32" s="36"/>
      <c r="O32" s="36"/>
    </row>
    <row r="33" spans="1:15" ht="30" customHeight="1" x14ac:dyDescent="0.3">
      <c r="A33" s="65"/>
      <c r="B33" s="33"/>
      <c r="C33" s="30"/>
      <c r="D33" s="57" t="s">
        <v>259</v>
      </c>
      <c r="E33" s="86"/>
      <c r="F33" s="90"/>
      <c r="G33" s="63"/>
      <c r="H33" s="30">
        <v>0</v>
      </c>
      <c r="I33" s="30" t="str">
        <f>IFERROR(VLOOKUP(M33,Context!$E$5:$G$37,3),"")</f>
        <v/>
      </c>
      <c r="J33" s="30" t="str">
        <f>IFERROR(VLOOKUP(N33,Context!$E$5:$G$37,3),"")</f>
        <v/>
      </c>
      <c r="K33" s="30" t="str">
        <f>IFERROR(VLOOKUP(O33,Context!$E$5:$G$37,3),"")</f>
        <v/>
      </c>
      <c r="L33" s="30"/>
      <c r="M33" s="33"/>
      <c r="N33" s="33"/>
      <c r="O33" s="33"/>
    </row>
    <row r="34" spans="1:15" ht="53.25" customHeight="1" x14ac:dyDescent="0.3">
      <c r="A34" s="65">
        <v>15</v>
      </c>
      <c r="B34" s="33" t="s">
        <v>134</v>
      </c>
      <c r="C34" s="29" t="s">
        <v>117</v>
      </c>
      <c r="D34" s="28" t="s">
        <v>260</v>
      </c>
      <c r="E34" s="87" t="str">
        <f>IF(G34="NVT",DropdownAntwoord!A$3,"")</f>
        <v/>
      </c>
      <c r="F34" s="83"/>
      <c r="G34" s="63"/>
      <c r="H34" s="30">
        <v>0</v>
      </c>
      <c r="I34" s="30" t="str">
        <f>IFERROR(VLOOKUP(M34,Context!$E$5:$G$37,3),"")</f>
        <v/>
      </c>
      <c r="J34" s="30" t="str">
        <f>IFERROR(VLOOKUP(N34,Context!$E$5:$G$37,3),"")</f>
        <v/>
      </c>
      <c r="K34" s="30" t="str">
        <f>IFERROR(VLOOKUP(O34,Context!$E$5:$G$37,3),"")</f>
        <v/>
      </c>
      <c r="L34" s="30"/>
      <c r="M34" s="37"/>
      <c r="N34" s="33"/>
      <c r="O34" s="33"/>
    </row>
    <row r="35" spans="1:15" ht="54.75" customHeight="1" x14ac:dyDescent="0.3">
      <c r="A35" s="65">
        <v>16</v>
      </c>
      <c r="B35" s="33" t="s">
        <v>134</v>
      </c>
      <c r="C35" s="29" t="s">
        <v>116</v>
      </c>
      <c r="D35" s="28" t="s">
        <v>261</v>
      </c>
      <c r="E35" s="87" t="str">
        <f>IF(G35="NVT",DropdownAntwoord!A$3,"")</f>
        <v/>
      </c>
      <c r="F35" s="83"/>
      <c r="G35" s="63"/>
      <c r="H35" s="30">
        <v>0</v>
      </c>
      <c r="I35" s="30" t="str">
        <f>IFERROR(VLOOKUP(M35,Context!$E$5:$G$37,3),"")</f>
        <v/>
      </c>
      <c r="J35" s="30" t="str">
        <f>IFERROR(VLOOKUP(N35,Context!$E$5:$G$37,3),"")</f>
        <v/>
      </c>
      <c r="K35" s="30" t="str">
        <f>IFERROR(VLOOKUP(O35,Context!$E$5:$G$37,3),"")</f>
        <v/>
      </c>
      <c r="L35" s="30"/>
      <c r="M35" s="37"/>
      <c r="N35" s="33"/>
      <c r="O35" s="33"/>
    </row>
    <row r="36" spans="1:15" ht="62.25" customHeight="1" x14ac:dyDescent="0.3">
      <c r="A36" s="65">
        <v>17</v>
      </c>
      <c r="B36" s="33" t="s">
        <v>135</v>
      </c>
      <c r="C36" s="29" t="s">
        <v>47</v>
      </c>
      <c r="D36" s="28" t="s">
        <v>262</v>
      </c>
      <c r="E36" s="87" t="str">
        <f>IF(G36="NVT",DropdownAntwoord!A$3,"")</f>
        <v/>
      </c>
      <c r="F36" s="83"/>
      <c r="G36" s="63"/>
      <c r="H36" s="30">
        <v>0</v>
      </c>
      <c r="I36" s="30" t="str">
        <f>IFERROR(VLOOKUP(M36,Context!$E$5:$G$37,3),"")</f>
        <v/>
      </c>
      <c r="J36" s="30" t="str">
        <f>IFERROR(VLOOKUP(N36,Context!$E$5:$G$37,3),"")</f>
        <v/>
      </c>
      <c r="K36" s="30" t="str">
        <f>IFERROR(VLOOKUP(O36,Context!$E$5:$G$37,3),"")</f>
        <v/>
      </c>
      <c r="L36" s="30"/>
      <c r="M36" s="37"/>
      <c r="N36" s="33"/>
      <c r="O36" s="33"/>
    </row>
    <row r="37" spans="1:15" ht="50.1" customHeight="1" x14ac:dyDescent="0.3">
      <c r="A37" s="65">
        <v>18</v>
      </c>
      <c r="B37" s="33" t="s">
        <v>132</v>
      </c>
      <c r="C37" s="29" t="s">
        <v>115</v>
      </c>
      <c r="D37" s="28" t="s">
        <v>263</v>
      </c>
      <c r="E37" s="87" t="str">
        <f>IF(G37="NVT",DropdownAntwoord!A$3,"")</f>
        <v/>
      </c>
      <c r="F37" s="83"/>
      <c r="G37" s="63"/>
      <c r="H37" s="30">
        <v>0</v>
      </c>
      <c r="I37" s="30" t="str">
        <f>IFERROR(VLOOKUP(M37,Context!$E$5:$G$37,3),"")</f>
        <v/>
      </c>
      <c r="J37" s="30" t="str">
        <f>IFERROR(VLOOKUP(N37,Context!$E$5:$G$37,3),"")</f>
        <v/>
      </c>
      <c r="K37" s="30" t="str">
        <f>IFERROR(VLOOKUP(O37,Context!$E$5:$G$37,3),"")</f>
        <v/>
      </c>
      <c r="L37" s="30"/>
      <c r="M37" s="37"/>
      <c r="N37" s="33"/>
      <c r="O37" s="33"/>
    </row>
    <row r="38" spans="1:15" ht="50.1" customHeight="1" x14ac:dyDescent="0.3">
      <c r="A38" s="65">
        <v>19</v>
      </c>
      <c r="B38" s="33" t="s">
        <v>134</v>
      </c>
      <c r="C38" s="29" t="s">
        <v>113</v>
      </c>
      <c r="D38" s="28" t="s">
        <v>264</v>
      </c>
      <c r="E38" s="87" t="str">
        <f>IF(G38="NVT",DropdownAntwoord!A$3,"")</f>
        <v/>
      </c>
      <c r="F38" s="83"/>
      <c r="G38" s="63"/>
      <c r="H38" s="30">
        <v>0</v>
      </c>
      <c r="I38" s="30" t="str">
        <f>IFERROR(VLOOKUP(M38,Context!$E$5:$G$37,3),"")</f>
        <v/>
      </c>
      <c r="J38" s="30" t="str">
        <f>IFERROR(VLOOKUP(N38,Context!$E$5:$G$37,3),"")</f>
        <v/>
      </c>
      <c r="K38" s="30" t="str">
        <f>IFERROR(VLOOKUP(O38,Context!$E$5:$G$37,3),"")</f>
        <v/>
      </c>
      <c r="L38" s="30"/>
      <c r="M38" s="37"/>
      <c r="N38" s="33"/>
      <c r="O38" s="33"/>
    </row>
    <row r="39" spans="1:15" ht="51" customHeight="1" x14ac:dyDescent="0.3">
      <c r="A39" s="65">
        <v>20</v>
      </c>
      <c r="B39" s="54" t="s">
        <v>136</v>
      </c>
      <c r="C39" s="29" t="s">
        <v>114</v>
      </c>
      <c r="D39" s="28" t="s">
        <v>265</v>
      </c>
      <c r="E39" s="87" t="str">
        <f>IF(G39="NVT",DropdownAntwoord!A$3,"")</f>
        <v/>
      </c>
      <c r="F39" s="83"/>
      <c r="G39" s="63"/>
      <c r="H39" s="30">
        <v>0</v>
      </c>
      <c r="I39" s="30" t="str">
        <f>IFERROR(VLOOKUP(M39,Context!$E$5:$G$37,3),"")</f>
        <v/>
      </c>
      <c r="J39" s="30" t="str">
        <f>IFERROR(VLOOKUP(N39,Context!$E$5:$G$37,3),"")</f>
        <v/>
      </c>
      <c r="K39" s="30" t="str">
        <f>IFERROR(VLOOKUP(O39,Context!$E$5:$G$37,3),"")</f>
        <v/>
      </c>
      <c r="L39" s="30"/>
      <c r="M39" s="37"/>
      <c r="N39" s="33"/>
      <c r="O39" s="33"/>
    </row>
    <row r="40" spans="1:15" ht="50.1" customHeight="1" x14ac:dyDescent="0.3">
      <c r="A40" s="65">
        <v>21</v>
      </c>
      <c r="B40" s="33" t="s">
        <v>134</v>
      </c>
      <c r="C40" s="29" t="s">
        <v>113</v>
      </c>
      <c r="D40" s="28" t="s">
        <v>266</v>
      </c>
      <c r="E40" s="87" t="str">
        <f>IF(G40="NVT",DropdownAntwoord!A$3,"")</f>
        <v/>
      </c>
      <c r="F40" s="83"/>
      <c r="G40" s="63"/>
      <c r="H40" s="30">
        <v>0</v>
      </c>
      <c r="I40" s="30" t="str">
        <f>IFERROR(VLOOKUP(M40,Context!$E$5:$G$37,3),"")</f>
        <v/>
      </c>
      <c r="J40" s="30" t="str">
        <f>IFERROR(VLOOKUP(N40,Context!$E$5:$G$37,3),"")</f>
        <v/>
      </c>
      <c r="K40" s="30" t="str">
        <f>IFERROR(VLOOKUP(O40,Context!$E$5:$G$37,3),"")</f>
        <v/>
      </c>
      <c r="L40" s="30"/>
      <c r="M40" s="37"/>
      <c r="N40" s="33"/>
      <c r="O40" s="33"/>
    </row>
    <row r="41" spans="1:15" ht="50.1" customHeight="1" x14ac:dyDescent="0.3">
      <c r="A41" s="65">
        <v>22</v>
      </c>
      <c r="B41" s="33" t="s">
        <v>164</v>
      </c>
      <c r="C41" s="29" t="s">
        <v>1</v>
      </c>
      <c r="D41" s="28" t="s">
        <v>267</v>
      </c>
      <c r="E41" s="87" t="str">
        <f>IF(G41="NVT",DropdownAntwoord!A$3,"")</f>
        <v/>
      </c>
      <c r="F41" s="83"/>
      <c r="G41" s="63"/>
      <c r="H41" s="30">
        <v>0</v>
      </c>
      <c r="I41" s="30" t="str">
        <f>IFERROR(VLOOKUP(M41,Context!$E$5:$G$37,3),"")</f>
        <v/>
      </c>
      <c r="J41" s="30" t="str">
        <f>IFERROR(VLOOKUP(N41,Context!$E$5:$G$37,3),"")</f>
        <v/>
      </c>
      <c r="K41" s="30" t="str">
        <f>IFERROR(VLOOKUP(O41,Context!$E$5:$G$37,3),"")</f>
        <v/>
      </c>
      <c r="L41" s="30"/>
      <c r="M41" s="37"/>
      <c r="N41" s="33"/>
      <c r="O41" s="33"/>
    </row>
    <row r="42" spans="1:15" s="26" customFormat="1" ht="30" customHeight="1" x14ac:dyDescent="0.3">
      <c r="A42" s="64" t="s">
        <v>220</v>
      </c>
      <c r="B42" s="33"/>
      <c r="C42" s="32"/>
      <c r="D42" s="56" t="s">
        <v>268</v>
      </c>
      <c r="E42" s="52"/>
      <c r="F42" s="89"/>
      <c r="G42" s="63"/>
      <c r="H42" s="30">
        <v>0</v>
      </c>
      <c r="I42" s="30" t="str">
        <f>IFERROR(VLOOKUP(M42,Context!$E$5:$G$37,3),"")</f>
        <v/>
      </c>
      <c r="J42" s="30" t="str">
        <f>IFERROR(VLOOKUP(N42,Context!$E$5:$G$37,3),"")</f>
        <v/>
      </c>
      <c r="K42" s="30" t="str">
        <f>IFERROR(VLOOKUP(O42,Context!$E$5:$G$37,3),"")</f>
        <v/>
      </c>
      <c r="L42" s="32"/>
      <c r="M42" s="36"/>
      <c r="N42" s="36"/>
      <c r="O42" s="36"/>
    </row>
    <row r="43" spans="1:15" ht="30" customHeight="1" x14ac:dyDescent="0.3">
      <c r="A43" s="65"/>
      <c r="B43" s="33"/>
      <c r="C43" s="30"/>
      <c r="D43" s="57" t="s">
        <v>269</v>
      </c>
      <c r="E43" s="86"/>
      <c r="F43" s="90"/>
      <c r="G43" s="63"/>
      <c r="H43" s="30">
        <v>0</v>
      </c>
      <c r="I43" s="30" t="str">
        <f>IFERROR(VLOOKUP(M43,Context!$E$5:$G$37,3),"")</f>
        <v/>
      </c>
      <c r="J43" s="30" t="str">
        <f>IFERROR(VLOOKUP(N43,Context!$E$5:$G$37,3),"")</f>
        <v/>
      </c>
      <c r="K43" s="30" t="str">
        <f>IFERROR(VLOOKUP(O43,Context!$E$5:$G$37,3),"")</f>
        <v/>
      </c>
      <c r="L43" s="30"/>
      <c r="M43" s="33"/>
      <c r="N43" s="33"/>
      <c r="O43" s="33"/>
    </row>
    <row r="44" spans="1:15" ht="60.75" customHeight="1" x14ac:dyDescent="0.3">
      <c r="A44" s="65">
        <v>23</v>
      </c>
      <c r="B44" s="33" t="s">
        <v>134</v>
      </c>
      <c r="C44" s="29" t="s">
        <v>112</v>
      </c>
      <c r="D44" s="28" t="s">
        <v>270</v>
      </c>
      <c r="E44" s="87" t="str">
        <f>IF(G44="NVT",DropdownAntwoord!A$3,"")</f>
        <v/>
      </c>
      <c r="F44" s="83"/>
      <c r="G44" s="63"/>
      <c r="H44" s="30">
        <v>0</v>
      </c>
      <c r="I44" s="30" t="str">
        <f>IFERROR(VLOOKUP(M44,Context!$E$5:$G$37,3),"")</f>
        <v/>
      </c>
      <c r="J44" s="30" t="str">
        <f>IFERROR(VLOOKUP(N44,Context!$E$5:$G$37,3),"")</f>
        <v/>
      </c>
      <c r="K44" s="30" t="str">
        <f>IFERROR(VLOOKUP(O44,Context!$E$5:$G$37,3),"")</f>
        <v/>
      </c>
      <c r="L44" s="30"/>
      <c r="M44" s="37"/>
      <c r="N44" s="33"/>
      <c r="O44" s="33"/>
    </row>
    <row r="45" spans="1:15" s="26" customFormat="1" ht="30" customHeight="1" x14ac:dyDescent="0.3">
      <c r="A45" s="64" t="s">
        <v>221</v>
      </c>
      <c r="B45" s="33"/>
      <c r="C45" s="32"/>
      <c r="D45" s="56" t="s">
        <v>271</v>
      </c>
      <c r="E45" s="52"/>
      <c r="F45" s="89"/>
      <c r="G45" s="63"/>
      <c r="H45" s="30">
        <v>0</v>
      </c>
      <c r="I45" s="30" t="str">
        <f>IFERROR(VLOOKUP(M45,Context!$E$5:$G$37,3),"")</f>
        <v/>
      </c>
      <c r="J45" s="30" t="str">
        <f>IFERROR(VLOOKUP(N45,Context!$E$5:$G$37,3),"")</f>
        <v/>
      </c>
      <c r="K45" s="30" t="str">
        <f>IFERROR(VLOOKUP(O45,Context!$E$5:$G$37,3),"")</f>
        <v/>
      </c>
      <c r="L45" s="32"/>
      <c r="M45" s="36"/>
      <c r="N45" s="36"/>
      <c r="O45" s="36"/>
    </row>
    <row r="46" spans="1:15" ht="30" customHeight="1" x14ac:dyDescent="0.3">
      <c r="A46" s="65"/>
      <c r="B46" s="33"/>
      <c r="C46" s="30"/>
      <c r="D46" s="57" t="s">
        <v>272</v>
      </c>
      <c r="E46" s="86"/>
      <c r="F46" s="90"/>
      <c r="G46" s="63"/>
      <c r="H46" s="30">
        <v>0</v>
      </c>
      <c r="I46" s="30" t="str">
        <f>IFERROR(VLOOKUP(M46,Context!$E$5:$G$37,3),"")</f>
        <v/>
      </c>
      <c r="J46" s="30" t="str">
        <f>IFERROR(VLOOKUP(N46,Context!$E$5:$G$37,3),"")</f>
        <v/>
      </c>
      <c r="K46" s="30" t="str">
        <f>IFERROR(VLOOKUP(O46,Context!$E$5:$G$37,3),"")</f>
        <v/>
      </c>
      <c r="L46" s="30"/>
      <c r="M46" s="33"/>
      <c r="N46" s="33"/>
      <c r="O46" s="33"/>
    </row>
    <row r="47" spans="1:15" ht="50.1" customHeight="1" x14ac:dyDescent="0.3">
      <c r="A47" s="65">
        <v>24</v>
      </c>
      <c r="B47" s="33" t="s">
        <v>134</v>
      </c>
      <c r="C47" s="29" t="s">
        <v>103</v>
      </c>
      <c r="D47" s="28" t="s">
        <v>273</v>
      </c>
      <c r="E47" s="87" t="str">
        <f>IF(G47="NVT",DropdownAntwoord!A$3,"")</f>
        <v/>
      </c>
      <c r="F47" s="83"/>
      <c r="G47" s="63"/>
      <c r="H47" s="30">
        <v>0</v>
      </c>
      <c r="I47" s="30" t="str">
        <f>IFERROR(VLOOKUP(M47,Context!$E$5:$G$37,3),"")</f>
        <v/>
      </c>
      <c r="J47" s="30" t="str">
        <f>IFERROR(VLOOKUP(N47,Context!$E$5:$G$37,3),"")</f>
        <v/>
      </c>
      <c r="K47" s="30" t="str">
        <f>IFERROR(VLOOKUP(O47,Context!$E$5:$G$37,3),"")</f>
        <v/>
      </c>
      <c r="L47" s="30"/>
      <c r="M47" s="37"/>
      <c r="N47" s="33"/>
      <c r="O47" s="33"/>
    </row>
    <row r="48" spans="1:15" ht="50.1" customHeight="1" x14ac:dyDescent="0.3">
      <c r="A48" s="65">
        <v>25</v>
      </c>
      <c r="B48" s="33" t="s">
        <v>141</v>
      </c>
      <c r="C48" s="29" t="s">
        <v>102</v>
      </c>
      <c r="D48" s="28" t="s">
        <v>274</v>
      </c>
      <c r="E48" s="87" t="str">
        <f>IF(G48="NVT",DropdownAntwoord!A$3,"")</f>
        <v/>
      </c>
      <c r="F48" s="83"/>
      <c r="G48" s="63"/>
      <c r="H48" s="30">
        <v>0</v>
      </c>
      <c r="I48" s="30" t="str">
        <f>IFERROR(VLOOKUP(M48,Context!$E$5:$G$37,3),"")</f>
        <v/>
      </c>
      <c r="J48" s="30" t="str">
        <f>IFERROR(VLOOKUP(N48,Context!$E$5:$G$37,3),"")</f>
        <v/>
      </c>
      <c r="K48" s="30" t="str">
        <f>IFERROR(VLOOKUP(O48,Context!$E$5:$G$37,3),"")</f>
        <v/>
      </c>
      <c r="L48" s="30"/>
      <c r="M48" s="37"/>
      <c r="N48" s="33"/>
      <c r="O48" s="33"/>
    </row>
    <row r="49" spans="1:15" ht="50.1" customHeight="1" x14ac:dyDescent="0.3">
      <c r="A49" s="65">
        <v>26</v>
      </c>
      <c r="B49" s="33" t="s">
        <v>142</v>
      </c>
      <c r="C49" s="29" t="s">
        <v>52</v>
      </c>
      <c r="D49" s="28" t="s">
        <v>275</v>
      </c>
      <c r="E49" s="87" t="str">
        <f>IF(G49="NVT",DropdownAntwoord!A$3,"")</f>
        <v/>
      </c>
      <c r="F49" s="83"/>
      <c r="G49" s="63"/>
      <c r="H49" s="30">
        <v>0</v>
      </c>
      <c r="I49" s="30" t="str">
        <f>IFERROR(VLOOKUP(M49,Context!$E$5:$G$37,3),"")</f>
        <v/>
      </c>
      <c r="J49" s="30" t="str">
        <f>IFERROR(VLOOKUP(N49,Context!$E$5:$G$37,3),"")</f>
        <v/>
      </c>
      <c r="K49" s="30" t="str">
        <f>IFERROR(VLOOKUP(O49,Context!$E$5:$G$37,3),"")</f>
        <v/>
      </c>
      <c r="L49" s="30"/>
      <c r="M49" s="37"/>
      <c r="N49" s="33"/>
      <c r="O49" s="33"/>
    </row>
    <row r="50" spans="1:15" ht="50.1" customHeight="1" x14ac:dyDescent="0.3">
      <c r="A50" s="65">
        <v>27</v>
      </c>
      <c r="B50" s="33" t="s">
        <v>143</v>
      </c>
      <c r="C50" s="29" t="s">
        <v>101</v>
      </c>
      <c r="D50" s="28" t="s">
        <v>276</v>
      </c>
      <c r="E50" s="87" t="str">
        <f>IF(G50="NVT",DropdownAntwoord!A$3,"")</f>
        <v/>
      </c>
      <c r="F50" s="83"/>
      <c r="G50" s="63"/>
      <c r="H50" s="30">
        <v>0</v>
      </c>
      <c r="I50" s="30" t="str">
        <f>IFERROR(VLOOKUP(M50,Context!$E$5:$G$37,3),"")</f>
        <v/>
      </c>
      <c r="J50" s="30" t="str">
        <f>IFERROR(VLOOKUP(N50,Context!$E$5:$G$37,3),"")</f>
        <v/>
      </c>
      <c r="K50" s="30" t="str">
        <f>IFERROR(VLOOKUP(O50,Context!$E$5:$G$37,3),"")</f>
        <v/>
      </c>
      <c r="L50" s="30"/>
      <c r="M50" s="37"/>
      <c r="N50" s="33"/>
      <c r="O50" s="33"/>
    </row>
    <row r="51" spans="1:15" ht="53.25" customHeight="1" x14ac:dyDescent="0.3">
      <c r="A51" s="65">
        <v>28</v>
      </c>
      <c r="B51" s="33" t="s">
        <v>146</v>
      </c>
      <c r="C51" s="29" t="s">
        <v>96</v>
      </c>
      <c r="D51" s="28" t="s">
        <v>277</v>
      </c>
      <c r="E51" s="87" t="str">
        <f>IF(G51="NVT",DropdownAntwoord!A$3,"")</f>
        <v/>
      </c>
      <c r="F51" s="83"/>
      <c r="G51" s="63"/>
      <c r="H51" s="30">
        <v>0</v>
      </c>
      <c r="I51" s="30" t="str">
        <f>IFERROR(VLOOKUP(M51,Context!$E$5:$G$37,3),"")</f>
        <v/>
      </c>
      <c r="J51" s="30" t="str">
        <f>IFERROR(VLOOKUP(N51,Context!$E$5:$G$37,3),"")</f>
        <v/>
      </c>
      <c r="K51" s="30" t="str">
        <f>IFERROR(VLOOKUP(O51,Context!$E$5:$G$37,3),"")</f>
        <v/>
      </c>
      <c r="L51" s="30"/>
      <c r="M51" s="33"/>
      <c r="N51" s="33"/>
      <c r="O51" s="33"/>
    </row>
    <row r="52" spans="1:15" ht="30" customHeight="1" x14ac:dyDescent="0.3">
      <c r="A52" s="65"/>
      <c r="B52" s="33"/>
      <c r="C52" s="30"/>
      <c r="D52" s="57" t="s">
        <v>278</v>
      </c>
      <c r="E52" s="86"/>
      <c r="F52" s="90"/>
      <c r="G52" s="63"/>
      <c r="H52" s="30">
        <v>0</v>
      </c>
      <c r="I52" s="30" t="str">
        <f>IFERROR(VLOOKUP(M52,Context!$E$5:$G$37,3),"")</f>
        <v/>
      </c>
      <c r="J52" s="30" t="str">
        <f>IFERROR(VLOOKUP(N52,Context!$E$5:$G$37,3),"")</f>
        <v/>
      </c>
      <c r="K52" s="30" t="str">
        <f>IFERROR(VLOOKUP(O52,Context!$E$5:$G$37,3),"")</f>
        <v/>
      </c>
      <c r="L52" s="30"/>
      <c r="M52" s="33"/>
      <c r="N52" s="33"/>
      <c r="O52" s="33"/>
    </row>
    <row r="53" spans="1:15" ht="50.1" customHeight="1" x14ac:dyDescent="0.3">
      <c r="A53" s="65">
        <v>29</v>
      </c>
      <c r="B53" s="33" t="s">
        <v>144</v>
      </c>
      <c r="C53" s="29" t="s">
        <v>99</v>
      </c>
      <c r="D53" s="28" t="s">
        <v>279</v>
      </c>
      <c r="E53" s="87" t="str">
        <f>IF(G53="NVT",DropdownAntwoord!A$3,"")</f>
        <v/>
      </c>
      <c r="F53" s="83"/>
      <c r="G53" s="63"/>
      <c r="H53" s="30">
        <v>0</v>
      </c>
      <c r="I53" s="30" t="str">
        <f>IFERROR(VLOOKUP(M53,Context!$E$5:$G$37,3),"")</f>
        <v/>
      </c>
      <c r="J53" s="30" t="str">
        <f>IFERROR(VLOOKUP(N53,Context!$E$5:$G$37,3),"")</f>
        <v/>
      </c>
      <c r="K53" s="30" t="str">
        <f>IFERROR(VLOOKUP(O53,Context!$E$5:$G$37,3),"")</f>
        <v/>
      </c>
      <c r="L53" s="30"/>
      <c r="M53" s="37"/>
      <c r="N53" s="33"/>
      <c r="O53" s="33"/>
    </row>
    <row r="54" spans="1:15" ht="50.1" customHeight="1" x14ac:dyDescent="0.3">
      <c r="A54" s="65">
        <v>30</v>
      </c>
      <c r="B54" s="33" t="s">
        <v>144</v>
      </c>
      <c r="C54" s="29" t="s">
        <v>98</v>
      </c>
      <c r="D54" s="28" t="s">
        <v>280</v>
      </c>
      <c r="E54" s="87" t="str">
        <f>IF(G54="NVT",DropdownAntwoord!A$3,"")</f>
        <v/>
      </c>
      <c r="F54" s="83"/>
      <c r="G54" s="63"/>
      <c r="H54" s="30">
        <v>0</v>
      </c>
      <c r="I54" s="30" t="str">
        <f>IFERROR(VLOOKUP(M54,Context!$E$5:$G$37,3),"")</f>
        <v/>
      </c>
      <c r="J54" s="30" t="str">
        <f>IFERROR(VLOOKUP(N54,Context!$E$5:$G$37,3),"")</f>
        <v/>
      </c>
      <c r="K54" s="30" t="str">
        <f>IFERROR(VLOOKUP(O54,Context!$E$5:$G$37,3),"")</f>
        <v/>
      </c>
      <c r="L54" s="30"/>
      <c r="M54" s="37"/>
      <c r="N54" s="33"/>
      <c r="O54" s="33"/>
    </row>
    <row r="55" spans="1:15" ht="69.75" customHeight="1" x14ac:dyDescent="0.3">
      <c r="A55" s="65">
        <v>31</v>
      </c>
      <c r="B55" s="33" t="s">
        <v>144</v>
      </c>
      <c r="C55" s="29" t="s">
        <v>97</v>
      </c>
      <c r="D55" s="28" t="s">
        <v>281</v>
      </c>
      <c r="E55" s="87" t="str">
        <f>IF(G55="NVT",DropdownAntwoord!A$3,"")</f>
        <v/>
      </c>
      <c r="F55" s="83"/>
      <c r="G55" s="63"/>
      <c r="H55" s="30">
        <v>0</v>
      </c>
      <c r="I55" s="30" t="str">
        <f>IFERROR(VLOOKUP(M55,Context!$E$5:$G$37,3),"")</f>
        <v/>
      </c>
      <c r="J55" s="30" t="str">
        <f>IFERROR(VLOOKUP(N55,Context!$E$5:$G$37,3),"")</f>
        <v/>
      </c>
      <c r="K55" s="30" t="str">
        <f>IFERROR(VLOOKUP(O55,Context!$E$5:$G$37,3),"")</f>
        <v/>
      </c>
      <c r="L55" s="30"/>
      <c r="M55" s="37"/>
      <c r="N55" s="33"/>
      <c r="O55" s="33"/>
    </row>
    <row r="56" spans="1:15" ht="30" customHeight="1" x14ac:dyDescent="0.3">
      <c r="A56" s="65"/>
      <c r="B56" s="33"/>
      <c r="C56" s="30"/>
      <c r="D56" s="57" t="s">
        <v>282</v>
      </c>
      <c r="E56" s="86"/>
      <c r="F56" s="90"/>
      <c r="G56" s="63" t="str">
        <f>IF(I56="Y","","NVT")</f>
        <v/>
      </c>
      <c r="H56" s="30">
        <v>0</v>
      </c>
      <c r="I56" s="30" t="str">
        <f>IFERROR(VLOOKUP(M56,Context!$E$5:$G$37,3),"")</f>
        <v>Y</v>
      </c>
      <c r="J56" s="30" t="str">
        <f>IFERROR(VLOOKUP(N56,Context!$E$5:$G$37,3),"")</f>
        <v/>
      </c>
      <c r="K56" s="30" t="str">
        <f>IFERROR(VLOOKUP(O56,Context!$E$5:$G$37,3),"")</f>
        <v/>
      </c>
      <c r="L56" s="30"/>
      <c r="M56" s="33" t="s">
        <v>194</v>
      </c>
      <c r="N56" s="33"/>
      <c r="O56" s="33"/>
    </row>
    <row r="57" spans="1:15" ht="51" customHeight="1" x14ac:dyDescent="0.3">
      <c r="A57" s="65">
        <v>32</v>
      </c>
      <c r="B57" s="33"/>
      <c r="C57" s="31" t="s">
        <v>189</v>
      </c>
      <c r="D57" s="28" t="s">
        <v>283</v>
      </c>
      <c r="E57" s="87" t="str">
        <f>IF(G57="NVT",DropdownAntwoord!A$3,"")</f>
        <v/>
      </c>
      <c r="F57" s="83"/>
      <c r="G57" s="63" t="str">
        <f>IF(I57="N","NVT","")</f>
        <v/>
      </c>
      <c r="H57" s="30">
        <v>1</v>
      </c>
      <c r="I57" s="30" t="str">
        <f>IFERROR(VLOOKUP(M57,Context!$E$5:$G$37,3),"")</f>
        <v>Y</v>
      </c>
      <c r="J57" s="30" t="str">
        <f>IFERROR(VLOOKUP(N57,Context!$E$5:$G$37,3),"")</f>
        <v/>
      </c>
      <c r="K57" s="30" t="str">
        <f>IFERROR(VLOOKUP(O57,Context!$E$5:$G$37,3),"")</f>
        <v/>
      </c>
      <c r="L57" s="30"/>
      <c r="M57" s="33" t="s">
        <v>194</v>
      </c>
      <c r="N57" s="33"/>
      <c r="O57" s="33"/>
    </row>
    <row r="58" spans="1:15" ht="50.1" customHeight="1" x14ac:dyDescent="0.3">
      <c r="A58" s="65">
        <v>33</v>
      </c>
      <c r="B58" s="33"/>
      <c r="C58" s="31" t="s">
        <v>189</v>
      </c>
      <c r="D58" s="28" t="s">
        <v>284</v>
      </c>
      <c r="E58" s="87" t="str">
        <f>IF(G58="NVT",DropdownAntwoord!A$3,"")</f>
        <v/>
      </c>
      <c r="F58" s="83"/>
      <c r="G58" s="63" t="str">
        <f>IF(I58="N","NVT","")</f>
        <v/>
      </c>
      <c r="H58" s="30">
        <v>1</v>
      </c>
      <c r="I58" s="30" t="str">
        <f>IFERROR(VLOOKUP(M58,Context!$E$5:$G$37,3),"")</f>
        <v>Y</v>
      </c>
      <c r="J58" s="30" t="str">
        <f>IFERROR(VLOOKUP(N58,Context!$E$5:$G$37,3),"")</f>
        <v/>
      </c>
      <c r="K58" s="30" t="str">
        <f>IFERROR(VLOOKUP(O58,Context!$E$5:$G$37,3),"")</f>
        <v/>
      </c>
      <c r="L58" s="30"/>
      <c r="M58" s="33" t="s">
        <v>194</v>
      </c>
      <c r="N58" s="33"/>
      <c r="O58" s="33"/>
    </row>
    <row r="59" spans="1:15" s="26" customFormat="1" ht="30" customHeight="1" x14ac:dyDescent="0.3">
      <c r="A59" s="64" t="s">
        <v>222</v>
      </c>
      <c r="B59" s="33"/>
      <c r="C59" s="32"/>
      <c r="D59" s="56" t="s">
        <v>285</v>
      </c>
      <c r="E59" s="52"/>
      <c r="F59" s="89"/>
      <c r="G59" s="63"/>
      <c r="H59" s="32">
        <v>0</v>
      </c>
      <c r="I59" s="30" t="str">
        <f>IFERROR(VLOOKUP(M59,Context!$E$5:$G$37,3),"")</f>
        <v/>
      </c>
      <c r="J59" s="30" t="str">
        <f>IFERROR(VLOOKUP(N59,Context!$E$5:$G$37,3),"")</f>
        <v/>
      </c>
      <c r="K59" s="30" t="str">
        <f>IFERROR(VLOOKUP(O59,Context!$E$5:$G$37,3),"")</f>
        <v/>
      </c>
      <c r="L59" s="32"/>
      <c r="M59" s="36"/>
      <c r="N59" s="36"/>
      <c r="O59" s="36"/>
    </row>
    <row r="60" spans="1:15" ht="30" customHeight="1" x14ac:dyDescent="0.3">
      <c r="A60" s="65"/>
      <c r="B60" s="33"/>
      <c r="C60" s="30"/>
      <c r="D60" s="57" t="s">
        <v>286</v>
      </c>
      <c r="E60" s="86"/>
      <c r="F60" s="90"/>
      <c r="G60" s="63"/>
      <c r="H60" s="32">
        <v>0</v>
      </c>
      <c r="I60" s="30" t="str">
        <f>IFERROR(VLOOKUP(M60,Context!$E$5:$G$37,3),"")</f>
        <v/>
      </c>
      <c r="J60" s="30" t="str">
        <f>IFERROR(VLOOKUP(N60,Context!$E$5:$G$37,3),"")</f>
        <v/>
      </c>
      <c r="K60" s="30" t="str">
        <f>IFERROR(VLOOKUP(O60,Context!$E$5:$G$37,3),"")</f>
        <v/>
      </c>
      <c r="L60" s="32"/>
      <c r="M60" s="33"/>
      <c r="N60" s="33"/>
      <c r="O60" s="33"/>
    </row>
    <row r="61" spans="1:15" ht="47.25" customHeight="1" x14ac:dyDescent="0.3">
      <c r="A61" s="65">
        <v>34</v>
      </c>
      <c r="B61" s="33" t="s">
        <v>149</v>
      </c>
      <c r="C61" s="29" t="s">
        <v>92</v>
      </c>
      <c r="D61" s="28" t="s">
        <v>287</v>
      </c>
      <c r="E61" s="87" t="str">
        <f>IF(G61="NVT",DropdownAntwoord!A$3,"")</f>
        <v/>
      </c>
      <c r="F61" s="83"/>
      <c r="G61" s="63"/>
      <c r="H61" s="32">
        <v>0</v>
      </c>
      <c r="I61" s="30" t="str">
        <f>IFERROR(VLOOKUP(M61,Context!$E$5:$G$37,3),"")</f>
        <v/>
      </c>
      <c r="J61" s="30" t="str">
        <f>IFERROR(VLOOKUP(N61,Context!$E$5:$G$37,3),"")</f>
        <v/>
      </c>
      <c r="K61" s="30" t="str">
        <f>IFERROR(VLOOKUP(O61,Context!$E$5:$G$37,3),"")</f>
        <v/>
      </c>
      <c r="L61" s="32"/>
      <c r="M61" s="37"/>
      <c r="N61" s="33"/>
      <c r="O61" s="33"/>
    </row>
    <row r="62" spans="1:15" ht="60.75" customHeight="1" x14ac:dyDescent="0.3">
      <c r="A62" s="65">
        <v>35</v>
      </c>
      <c r="B62" s="33" t="s">
        <v>149</v>
      </c>
      <c r="C62" s="29" t="s">
        <v>91</v>
      </c>
      <c r="D62" s="28" t="s">
        <v>288</v>
      </c>
      <c r="E62" s="87" t="str">
        <f>IF(G62="NVT",DropdownAntwoord!A$3,"")</f>
        <v/>
      </c>
      <c r="F62" s="83"/>
      <c r="G62" s="63"/>
      <c r="H62" s="32">
        <v>0</v>
      </c>
      <c r="I62" s="30" t="str">
        <f>IFERROR(VLOOKUP(M62,Context!$E$5:$G$37,3),"")</f>
        <v/>
      </c>
      <c r="J62" s="30" t="str">
        <f>IFERROR(VLOOKUP(N62,Context!$E$5:$G$37,3),"")</f>
        <v/>
      </c>
      <c r="K62" s="30" t="str">
        <f>IFERROR(VLOOKUP(O62,Context!$E$5:$G$37,3),"")</f>
        <v/>
      </c>
      <c r="L62" s="32"/>
      <c r="M62" s="37"/>
      <c r="N62" s="33"/>
      <c r="O62" s="33"/>
    </row>
    <row r="63" spans="1:15" ht="50.1" customHeight="1" x14ac:dyDescent="0.3">
      <c r="A63" s="65">
        <v>36</v>
      </c>
      <c r="B63" s="33" t="s">
        <v>149</v>
      </c>
      <c r="C63" s="29" t="s">
        <v>90</v>
      </c>
      <c r="D63" s="28" t="s">
        <v>289</v>
      </c>
      <c r="E63" s="87" t="str">
        <f>IF(G63="NVT",DropdownAntwoord!A$3,"")</f>
        <v/>
      </c>
      <c r="F63" s="83"/>
      <c r="G63" s="63"/>
      <c r="H63" s="32">
        <v>0</v>
      </c>
      <c r="I63" s="30" t="str">
        <f>IFERROR(VLOOKUP(M63,Context!$E$5:$G$37,3),"")</f>
        <v/>
      </c>
      <c r="J63" s="30" t="str">
        <f>IFERROR(VLOOKUP(N63,Context!$E$5:$G$37,3),"")</f>
        <v/>
      </c>
      <c r="K63" s="30" t="str">
        <f>IFERROR(VLOOKUP(O63,Context!$E$5:$G$37,3),"")</f>
        <v/>
      </c>
      <c r="L63" s="32"/>
      <c r="M63" s="37"/>
      <c r="N63" s="33"/>
      <c r="O63" s="33"/>
    </row>
    <row r="64" spans="1:15" ht="50.1" customHeight="1" x14ac:dyDescent="0.3">
      <c r="A64" s="65">
        <v>37</v>
      </c>
      <c r="B64" s="33" t="s">
        <v>149</v>
      </c>
      <c r="C64" s="29" t="s">
        <v>89</v>
      </c>
      <c r="D64" s="28" t="s">
        <v>290</v>
      </c>
      <c r="E64" s="87" t="str">
        <f>IF(G64="NVT",DropdownAntwoord!A$3,"")</f>
        <v/>
      </c>
      <c r="F64" s="83"/>
      <c r="G64" s="63"/>
      <c r="H64" s="32">
        <v>0</v>
      </c>
      <c r="I64" s="30" t="str">
        <f>IFERROR(VLOOKUP(M64,Context!$E$5:$G$37,3),"")</f>
        <v/>
      </c>
      <c r="J64" s="30" t="str">
        <f>IFERROR(VLOOKUP(N64,Context!$E$5:$G$37,3),"")</f>
        <v/>
      </c>
      <c r="K64" s="30" t="str">
        <f>IFERROR(VLOOKUP(O64,Context!$E$5:$G$37,3),"")</f>
        <v/>
      </c>
      <c r="L64" s="32"/>
      <c r="M64" s="37"/>
      <c r="N64" s="33"/>
      <c r="O64" s="33"/>
    </row>
    <row r="65" spans="1:15" ht="51" customHeight="1" x14ac:dyDescent="0.3">
      <c r="A65" s="65">
        <v>38</v>
      </c>
      <c r="B65" s="33" t="s">
        <v>139</v>
      </c>
      <c r="C65" s="29" t="s">
        <v>110</v>
      </c>
      <c r="D65" s="59" t="s">
        <v>291</v>
      </c>
      <c r="E65" s="87" t="str">
        <f>IF(G65="NVT",DropdownAntwoord!A$3,"")</f>
        <v/>
      </c>
      <c r="F65" s="83"/>
      <c r="G65" s="63"/>
      <c r="H65" s="30">
        <v>0</v>
      </c>
      <c r="I65" s="30" t="str">
        <f>IFERROR(VLOOKUP(M65,Context!$E$5:$G$37,3),"")</f>
        <v/>
      </c>
      <c r="J65" s="30" t="str">
        <f>IFERROR(VLOOKUP(N65,Context!$E$5:$G$37,3),"")</f>
        <v/>
      </c>
      <c r="K65" s="30" t="str">
        <f>IFERROR(VLOOKUP(O65,Context!$E$5:$G$37,3),"")</f>
        <v/>
      </c>
      <c r="L65" s="30"/>
      <c r="M65" s="37"/>
      <c r="N65" s="33"/>
      <c r="O65" s="33"/>
    </row>
    <row r="66" spans="1:15" ht="76.5" customHeight="1" x14ac:dyDescent="0.3">
      <c r="A66" s="65">
        <v>39</v>
      </c>
      <c r="B66" s="33" t="s">
        <v>140</v>
      </c>
      <c r="C66" s="29" t="s">
        <v>109</v>
      </c>
      <c r="D66" s="28" t="s">
        <v>292</v>
      </c>
      <c r="E66" s="87" t="str">
        <f>IF(G66="NVT",DropdownAntwoord!A$3,"")</f>
        <v/>
      </c>
      <c r="F66" s="83"/>
      <c r="G66" s="63"/>
      <c r="H66" s="30">
        <v>0</v>
      </c>
      <c r="I66" s="30" t="str">
        <f>IFERROR(VLOOKUP(M66,Context!$E$5:$G$37,3),"")</f>
        <v/>
      </c>
      <c r="J66" s="30" t="str">
        <f>IFERROR(VLOOKUP(N66,Context!$E$5:$G$37,3),"")</f>
        <v/>
      </c>
      <c r="K66" s="30" t="str">
        <f>IFERROR(VLOOKUP(O66,Context!$E$5:$G$37,3),"")</f>
        <v/>
      </c>
      <c r="L66" s="30"/>
      <c r="M66" s="37"/>
      <c r="N66" s="33"/>
      <c r="O66" s="33"/>
    </row>
    <row r="67" spans="1:15" ht="50.1" customHeight="1" x14ac:dyDescent="0.3">
      <c r="A67" s="65">
        <v>40</v>
      </c>
      <c r="B67" s="33" t="s">
        <v>140</v>
      </c>
      <c r="C67" s="29" t="s">
        <v>108</v>
      </c>
      <c r="D67" s="59" t="s">
        <v>293</v>
      </c>
      <c r="E67" s="87" t="str">
        <f>IF(G67="NVT",DropdownAntwoord!A$3,"")</f>
        <v/>
      </c>
      <c r="F67" s="83"/>
      <c r="G67" s="63"/>
      <c r="H67" s="30">
        <v>0</v>
      </c>
      <c r="I67" s="30" t="str">
        <f>IFERROR(VLOOKUP(M67,Context!$E$5:$G$37,3),"")</f>
        <v/>
      </c>
      <c r="J67" s="30" t="str">
        <f>IFERROR(VLOOKUP(N67,Context!$E$5:$G$37,3),"")</f>
        <v/>
      </c>
      <c r="K67" s="30" t="str">
        <f>IFERROR(VLOOKUP(O67,Context!$E$5:$G$37,3),"")</f>
        <v/>
      </c>
      <c r="L67" s="30"/>
      <c r="M67" s="37"/>
      <c r="N67" s="33"/>
      <c r="O67" s="33"/>
    </row>
    <row r="68" spans="1:15" ht="30" customHeight="1" x14ac:dyDescent="0.3">
      <c r="A68" s="65"/>
      <c r="B68" s="33"/>
      <c r="C68" s="30"/>
      <c r="D68" s="57" t="s">
        <v>294</v>
      </c>
      <c r="E68" s="86"/>
      <c r="F68" s="90"/>
      <c r="G68" s="63"/>
      <c r="H68" s="32">
        <v>0</v>
      </c>
      <c r="I68" s="30" t="str">
        <f>IFERROR(VLOOKUP(M68,Context!$E$5:$G$37,3),"")</f>
        <v/>
      </c>
      <c r="J68" s="30" t="str">
        <f>IFERROR(VLOOKUP(N68,Context!$E$5:$G$37,3),"")</f>
        <v/>
      </c>
      <c r="K68" s="30" t="str">
        <f>IFERROR(VLOOKUP(O68,Context!$E$5:$G$37,3),"")</f>
        <v/>
      </c>
      <c r="L68" s="32"/>
      <c r="M68" s="33"/>
      <c r="N68" s="33"/>
      <c r="O68" s="33"/>
    </row>
    <row r="69" spans="1:15" ht="50.1" customHeight="1" x14ac:dyDescent="0.3">
      <c r="A69" s="65">
        <v>41</v>
      </c>
      <c r="B69" s="33" t="s">
        <v>147</v>
      </c>
      <c r="C69" s="29" t="s">
        <v>94</v>
      </c>
      <c r="D69" s="28" t="s">
        <v>295</v>
      </c>
      <c r="E69" s="87" t="str">
        <f>IF(G69="NVT",DropdownAntwoord!A$3,"")</f>
        <v/>
      </c>
      <c r="F69" s="83"/>
      <c r="G69" s="63"/>
      <c r="H69" s="32">
        <v>0</v>
      </c>
      <c r="I69" s="30" t="str">
        <f>IFERROR(VLOOKUP(M69,Context!$E$5:$G$37,3),"")</f>
        <v/>
      </c>
      <c r="J69" s="30" t="str">
        <f>IFERROR(VLOOKUP(N69,Context!$E$5:$G$37,3),"")</f>
        <v/>
      </c>
      <c r="K69" s="30" t="str">
        <f>IFERROR(VLOOKUP(O69,Context!$E$5:$G$37,3),"")</f>
        <v/>
      </c>
      <c r="L69" s="32"/>
      <c r="M69" s="37"/>
      <c r="N69" s="33"/>
      <c r="O69" s="33"/>
    </row>
    <row r="70" spans="1:15" ht="50.1" customHeight="1" x14ac:dyDescent="0.3">
      <c r="A70" s="65">
        <v>42</v>
      </c>
      <c r="B70" s="33" t="s">
        <v>149</v>
      </c>
      <c r="C70" s="29" t="s">
        <v>88</v>
      </c>
      <c r="D70" s="28" t="s">
        <v>296</v>
      </c>
      <c r="E70" s="87" t="str">
        <f>IF(G70="NVT",DropdownAntwoord!A$3,"")</f>
        <v/>
      </c>
      <c r="F70" s="83"/>
      <c r="G70" s="63"/>
      <c r="H70" s="32">
        <v>0</v>
      </c>
      <c r="I70" s="30" t="str">
        <f>IFERROR(VLOOKUP(M70,Context!$E$5:$G$37,3),"")</f>
        <v/>
      </c>
      <c r="J70" s="30" t="str">
        <f>IFERROR(VLOOKUP(N70,Context!$E$5:$G$37,3),"")</f>
        <v/>
      </c>
      <c r="K70" s="30" t="str">
        <f>IFERROR(VLOOKUP(O70,Context!$E$5:$G$37,3),"")</f>
        <v/>
      </c>
      <c r="L70" s="32"/>
      <c r="M70" s="37"/>
      <c r="N70" s="33"/>
      <c r="O70" s="33"/>
    </row>
    <row r="71" spans="1:15" ht="68.25" customHeight="1" x14ac:dyDescent="0.3">
      <c r="A71" s="65">
        <v>43</v>
      </c>
      <c r="B71" s="33" t="s">
        <v>148</v>
      </c>
      <c r="C71" s="29" t="s">
        <v>87</v>
      </c>
      <c r="D71" s="28" t="s">
        <v>297</v>
      </c>
      <c r="E71" s="87" t="str">
        <f>IF(G71="NVT",DropdownAntwoord!A$3,"")</f>
        <v/>
      </c>
      <c r="F71" s="83"/>
      <c r="G71" s="63"/>
      <c r="H71" s="32">
        <v>0</v>
      </c>
      <c r="I71" s="30" t="str">
        <f>IFERROR(VLOOKUP(M71,Context!$E$5:$G$37,3),"")</f>
        <v/>
      </c>
      <c r="J71" s="30" t="str">
        <f>IFERROR(VLOOKUP(N71,Context!$E$5:$G$37,3),"")</f>
        <v/>
      </c>
      <c r="K71" s="30" t="str">
        <f>IFERROR(VLOOKUP(O71,Context!$E$5:$G$37,3),"")</f>
        <v/>
      </c>
      <c r="L71" s="32"/>
      <c r="M71" s="37"/>
      <c r="N71" s="33"/>
      <c r="O71" s="33"/>
    </row>
    <row r="72" spans="1:15" ht="50.1" customHeight="1" x14ac:dyDescent="0.3">
      <c r="A72" s="65">
        <v>44</v>
      </c>
      <c r="B72" s="33" t="s">
        <v>137</v>
      </c>
      <c r="C72" s="29" t="s">
        <v>111</v>
      </c>
      <c r="D72" s="28" t="s">
        <v>298</v>
      </c>
      <c r="E72" s="87" t="str">
        <f>IF(G72="NVT",DropdownAntwoord!A$3,"")</f>
        <v/>
      </c>
      <c r="F72" s="83"/>
      <c r="G72" s="63"/>
      <c r="H72" s="30">
        <v>0</v>
      </c>
      <c r="I72" s="30" t="str">
        <f>IFERROR(VLOOKUP(M72,Context!$E$5:$G$37,3),"")</f>
        <v/>
      </c>
      <c r="J72" s="30" t="str">
        <f>IFERROR(VLOOKUP(N72,Context!$E$5:$G$37,3),"")</f>
        <v/>
      </c>
      <c r="K72" s="30" t="str">
        <f>IFERROR(VLOOKUP(O72,Context!$E$5:$G$37,3),"")</f>
        <v/>
      </c>
      <c r="L72" s="30"/>
      <c r="M72" s="37"/>
      <c r="N72" s="33"/>
      <c r="O72" s="33"/>
    </row>
    <row r="73" spans="1:15" ht="50.1" customHeight="1" x14ac:dyDescent="0.3">
      <c r="A73" s="65">
        <v>45</v>
      </c>
      <c r="B73" s="33" t="s">
        <v>138</v>
      </c>
      <c r="C73" s="29" t="s">
        <v>100</v>
      </c>
      <c r="D73" s="28" t="s">
        <v>299</v>
      </c>
      <c r="E73" s="87" t="str">
        <f>IF(G73="NVT",DropdownAntwoord!A$3,"")</f>
        <v/>
      </c>
      <c r="F73" s="83"/>
      <c r="G73" s="63"/>
      <c r="H73" s="30">
        <v>0</v>
      </c>
      <c r="I73" s="30" t="str">
        <f>IFERROR(VLOOKUP(M73,Context!$E$5:$G$37,3),"")</f>
        <v/>
      </c>
      <c r="J73" s="30" t="str">
        <f>IFERROR(VLOOKUP(N73,Context!$E$5:$G$37,3),"")</f>
        <v/>
      </c>
      <c r="K73" s="30" t="str">
        <f>IFERROR(VLOOKUP(O73,Context!$E$5:$G$37,3),"")</f>
        <v/>
      </c>
      <c r="L73" s="30"/>
      <c r="M73" s="37"/>
      <c r="N73" s="33"/>
      <c r="O73" s="33"/>
    </row>
    <row r="74" spans="1:15" ht="50.1" customHeight="1" x14ac:dyDescent="0.3">
      <c r="A74" s="65">
        <v>46</v>
      </c>
      <c r="B74" s="33" t="s">
        <v>140</v>
      </c>
      <c r="C74" s="29" t="s">
        <v>107</v>
      </c>
      <c r="D74" s="28" t="s">
        <v>300</v>
      </c>
      <c r="E74" s="87" t="str">
        <f>IF(G74="NVT",DropdownAntwoord!A$3,"")</f>
        <v/>
      </c>
      <c r="F74" s="83"/>
      <c r="G74" s="63"/>
      <c r="H74" s="30">
        <v>0</v>
      </c>
      <c r="I74" s="30" t="str">
        <f>IFERROR(VLOOKUP(M74,Context!$E$5:$G$37,3),"")</f>
        <v/>
      </c>
      <c r="J74" s="30" t="str">
        <f>IFERROR(VLOOKUP(N74,Context!$E$5:$G$37,3),"")</f>
        <v/>
      </c>
      <c r="K74" s="30" t="str">
        <f>IFERROR(VLOOKUP(O74,Context!$E$5:$G$37,3),"")</f>
        <v/>
      </c>
      <c r="L74" s="30"/>
      <c r="M74" s="37"/>
      <c r="N74" s="33"/>
      <c r="O74" s="33"/>
    </row>
    <row r="75" spans="1:15" s="26" customFormat="1" ht="30" customHeight="1" x14ac:dyDescent="0.3">
      <c r="A75" s="64" t="s">
        <v>223</v>
      </c>
      <c r="B75" s="33"/>
      <c r="C75" s="32"/>
      <c r="D75" s="56" t="s">
        <v>301</v>
      </c>
      <c r="E75" s="52"/>
      <c r="F75" s="89"/>
      <c r="G75" s="63" t="str">
        <f>IF(I75="Y","","NVT")</f>
        <v/>
      </c>
      <c r="H75" s="32">
        <v>0</v>
      </c>
      <c r="I75" s="30" t="str">
        <f>IFERROR(VLOOKUP(M75,Context!$E$5:$G$37,3),"")</f>
        <v>Y</v>
      </c>
      <c r="J75" s="30" t="str">
        <f>IFERROR(VLOOKUP(N75,Context!$E$5:$G$37,3),"")</f>
        <v/>
      </c>
      <c r="K75" s="30" t="str">
        <f>IFERROR(VLOOKUP(O75,Context!$E$5:$G$37,3),"")</f>
        <v/>
      </c>
      <c r="L75" s="32"/>
      <c r="M75" s="36" t="s">
        <v>203</v>
      </c>
      <c r="O75" s="36"/>
    </row>
    <row r="76" spans="1:15" ht="30" customHeight="1" x14ac:dyDescent="0.3">
      <c r="A76" s="65"/>
      <c r="B76" s="33"/>
      <c r="C76" s="30"/>
      <c r="D76" s="57" t="s">
        <v>302</v>
      </c>
      <c r="E76" s="86"/>
      <c r="F76" s="90"/>
      <c r="G76" s="63"/>
      <c r="H76" s="30">
        <v>0</v>
      </c>
      <c r="I76" s="30" t="str">
        <f>IFERROR(VLOOKUP(M76,Context!$E$5:$G$37,3),"")</f>
        <v/>
      </c>
      <c r="J76" s="30" t="str">
        <f>IFERROR(VLOOKUP(N76,Context!$E$5:$G$37,3),"")</f>
        <v/>
      </c>
      <c r="K76" s="30" t="str">
        <f>IFERROR(VLOOKUP(O76,Context!$E$5:$G$37,3),"")</f>
        <v/>
      </c>
      <c r="L76" s="30"/>
      <c r="M76" s="33"/>
      <c r="N76" s="33"/>
      <c r="O76" s="33"/>
    </row>
    <row r="77" spans="1:15" ht="50.1" customHeight="1" x14ac:dyDescent="0.3">
      <c r="A77" s="65">
        <v>47</v>
      </c>
      <c r="B77" s="33" t="s">
        <v>136</v>
      </c>
      <c r="C77" s="29" t="s">
        <v>86</v>
      </c>
      <c r="D77" s="28" t="s">
        <v>303</v>
      </c>
      <c r="E77" s="87" t="str">
        <f>IF(G77="NVT",DropdownAntwoord!A$3,"")</f>
        <v/>
      </c>
      <c r="F77" s="83"/>
      <c r="G77" s="63" t="str">
        <f>IF(I77="Y","","NVT")</f>
        <v/>
      </c>
      <c r="H77" s="32">
        <v>1</v>
      </c>
      <c r="I77" s="30" t="str">
        <f>IFERROR(VLOOKUP(M77,Context!$E$5:$G$37,3),"")</f>
        <v>Y</v>
      </c>
      <c r="J77" s="30" t="str">
        <f>IFERROR(VLOOKUP(N77,Context!$E$5:$G$37,3),"")</f>
        <v/>
      </c>
      <c r="K77" s="30" t="str">
        <f>IFERROR(VLOOKUP(O77,Context!$E$5:$G$37,3),"")</f>
        <v/>
      </c>
      <c r="L77" s="32"/>
      <c r="M77" s="37" t="s">
        <v>203</v>
      </c>
      <c r="N77" s="33"/>
      <c r="O77" s="33"/>
    </row>
    <row r="78" spans="1:15" ht="50.1" customHeight="1" x14ac:dyDescent="0.3">
      <c r="A78" s="65">
        <v>48</v>
      </c>
      <c r="B78" s="33" t="s">
        <v>136</v>
      </c>
      <c r="C78" s="29" t="s">
        <v>85</v>
      </c>
      <c r="D78" s="28" t="s">
        <v>304</v>
      </c>
      <c r="E78" s="87" t="str">
        <f>IF(G78="NVT",DropdownAntwoord!A$3,"")</f>
        <v/>
      </c>
      <c r="F78" s="83"/>
      <c r="G78" s="63" t="str">
        <f>IF(I78="Y","","NVT")</f>
        <v/>
      </c>
      <c r="H78" s="30">
        <v>1</v>
      </c>
      <c r="I78" s="30" t="str">
        <f>IFERROR(VLOOKUP(M78,Context!$E$5:$G$37,3),"")</f>
        <v>Y</v>
      </c>
      <c r="J78" s="30" t="str">
        <f>IFERROR(VLOOKUP(N78,Context!$E$5:$G$37,3),"")</f>
        <v/>
      </c>
      <c r="K78" s="30" t="str">
        <f>IFERROR(VLOOKUP(O78,Context!$E$5:$G$37,3),"")</f>
        <v/>
      </c>
      <c r="L78" s="30"/>
      <c r="M78" s="37" t="s">
        <v>203</v>
      </c>
      <c r="N78" s="33"/>
      <c r="O78" s="33"/>
    </row>
    <row r="79" spans="1:15" ht="50.1" customHeight="1" x14ac:dyDescent="0.3">
      <c r="A79" s="65">
        <v>49</v>
      </c>
      <c r="B79" s="33" t="s">
        <v>136</v>
      </c>
      <c r="C79" s="29" t="s">
        <v>84</v>
      </c>
      <c r="D79" s="28" t="s">
        <v>305</v>
      </c>
      <c r="E79" s="87" t="str">
        <f>IF(G79="NVT",DropdownAntwoord!A$3,"")</f>
        <v/>
      </c>
      <c r="F79" s="83"/>
      <c r="G79" s="63" t="str">
        <f>IF(I79="Y","","NVT")</f>
        <v/>
      </c>
      <c r="H79" s="32">
        <v>1</v>
      </c>
      <c r="I79" s="30" t="str">
        <f>IFERROR(VLOOKUP(M79,Context!$E$5:$G$37,3),"")</f>
        <v>Y</v>
      </c>
      <c r="J79" s="30" t="str">
        <f>IFERROR(VLOOKUP(N79,Context!$E$5:$G$37,3),"")</f>
        <v/>
      </c>
      <c r="K79" s="30" t="str">
        <f>IFERROR(VLOOKUP(O79,Context!$E$5:$G$37,3),"")</f>
        <v/>
      </c>
      <c r="L79" s="32"/>
      <c r="M79" s="37" t="s">
        <v>203</v>
      </c>
      <c r="N79" s="33"/>
      <c r="O79" s="33"/>
    </row>
    <row r="80" spans="1:15" ht="50.1" customHeight="1" x14ac:dyDescent="0.3">
      <c r="A80" s="65">
        <v>50</v>
      </c>
      <c r="B80" s="33" t="s">
        <v>136</v>
      </c>
      <c r="C80" s="29" t="s">
        <v>82</v>
      </c>
      <c r="D80" s="28" t="s">
        <v>306</v>
      </c>
      <c r="E80" s="87" t="str">
        <f>IF(G80="NVT",DropdownAntwoord!A$3,"")</f>
        <v/>
      </c>
      <c r="F80" s="83"/>
      <c r="G80" s="63" t="str">
        <f>IF(I80="Y","","NVT")</f>
        <v/>
      </c>
      <c r="H80" s="32">
        <v>1</v>
      </c>
      <c r="I80" s="30" t="str">
        <f>IFERROR(VLOOKUP(M80,Context!$E$5:$G$37,3),"")</f>
        <v>Y</v>
      </c>
      <c r="J80" s="30" t="str">
        <f>IFERROR(VLOOKUP(N80,Context!$E$5:$G$37,3),"")</f>
        <v/>
      </c>
      <c r="K80" s="30" t="str">
        <f>IFERROR(VLOOKUP(O80,Context!$E$5:$G$37,3),"")</f>
        <v/>
      </c>
      <c r="L80" s="32"/>
      <c r="M80" s="37" t="s">
        <v>203</v>
      </c>
      <c r="N80" s="33"/>
      <c r="O80" s="33"/>
    </row>
    <row r="81" spans="1:16" ht="30" customHeight="1" x14ac:dyDescent="0.3">
      <c r="A81" s="65"/>
      <c r="B81" s="33"/>
      <c r="C81" s="30"/>
      <c r="D81" s="57" t="s">
        <v>307</v>
      </c>
      <c r="E81" s="86"/>
      <c r="F81" s="90"/>
      <c r="G81" s="63" t="str">
        <f>IF(AND(I81="N",J81="N"),"","NVT")</f>
        <v>NVT</v>
      </c>
      <c r="H81" s="30">
        <v>2</v>
      </c>
      <c r="I81" s="30" t="str">
        <f>IFERROR(VLOOKUP(M81,Context!$E$5:$G$37,3),"")</f>
        <v>Y</v>
      </c>
      <c r="J81" s="30" t="str">
        <f>IFERROR(VLOOKUP(N81,Context!$E$5:$G$37,3),"")</f>
        <v>Y</v>
      </c>
      <c r="K81" s="30" t="str">
        <f>IFERROR(VLOOKUP(O81,Context!$E$5:$G$37,3),"")</f>
        <v/>
      </c>
      <c r="L81" s="30"/>
      <c r="M81" s="33" t="s">
        <v>203</v>
      </c>
      <c r="N81" s="33" t="s">
        <v>204</v>
      </c>
      <c r="O81" s="33"/>
    </row>
    <row r="82" spans="1:16" ht="63.75" customHeight="1" x14ac:dyDescent="0.3">
      <c r="A82" s="65">
        <v>51</v>
      </c>
      <c r="B82" s="33" t="s">
        <v>136</v>
      </c>
      <c r="C82" s="29" t="s">
        <v>83</v>
      </c>
      <c r="D82" s="28" t="s">
        <v>308</v>
      </c>
      <c r="E82" s="87" t="str">
        <f>IF(G82="NVT",DropdownAntwoord!A$3,"")</f>
        <v/>
      </c>
      <c r="F82" s="83"/>
      <c r="G82" s="63" t="str">
        <f>IF(AND(I82="N",J82="N"),"NVT","")</f>
        <v/>
      </c>
      <c r="H82" s="32">
        <v>2</v>
      </c>
      <c r="I82" s="30" t="str">
        <f>IFERROR(VLOOKUP(M82,Context!$E$5:$G$37,3),"")</f>
        <v>Y</v>
      </c>
      <c r="J82" s="30" t="str">
        <f>IFERROR(VLOOKUP(N82,Context!$E$5:$G$37,3),"")</f>
        <v>Y</v>
      </c>
      <c r="K82" s="30" t="str">
        <f>IFERROR(VLOOKUP(O82,Context!$E$5:$G$37,3),"")</f>
        <v/>
      </c>
      <c r="L82" s="32"/>
      <c r="M82" s="37" t="s">
        <v>203</v>
      </c>
      <c r="N82" s="33" t="s">
        <v>204</v>
      </c>
      <c r="O82" s="33"/>
    </row>
    <row r="83" spans="1:16" ht="57.75" customHeight="1" x14ac:dyDescent="0.3">
      <c r="A83" s="65">
        <v>52</v>
      </c>
      <c r="B83" s="33" t="s">
        <v>136</v>
      </c>
      <c r="C83" s="29" t="s">
        <v>82</v>
      </c>
      <c r="D83" s="28" t="s">
        <v>309</v>
      </c>
      <c r="E83" s="87" t="str">
        <f>IF(G83="NVT",DropdownAntwoord!A$3,"")</f>
        <v/>
      </c>
      <c r="F83" s="83"/>
      <c r="G83" s="63" t="str">
        <f>IF(AND(I83="N",J83="N"),"NVT","")</f>
        <v/>
      </c>
      <c r="H83" s="30">
        <v>2</v>
      </c>
      <c r="I83" s="30" t="str">
        <f>IFERROR(VLOOKUP(M83,Context!$E$5:$G$37,3),"")</f>
        <v>Y</v>
      </c>
      <c r="J83" s="30" t="str">
        <f>IFERROR(VLOOKUP(N83,Context!$E$5:$G$37,3),"")</f>
        <v>Y</v>
      </c>
      <c r="K83" s="30" t="str">
        <f>IFERROR(VLOOKUP(O83,Context!$E$5:$G$37,3),"")</f>
        <v/>
      </c>
      <c r="L83" s="30"/>
      <c r="M83" s="37" t="s">
        <v>203</v>
      </c>
      <c r="N83" s="33" t="s">
        <v>204</v>
      </c>
      <c r="O83" s="33"/>
    </row>
    <row r="84" spans="1:16" ht="58.5" customHeight="1" x14ac:dyDescent="0.3">
      <c r="A84" s="65">
        <v>53</v>
      </c>
      <c r="B84" s="33" t="s">
        <v>136</v>
      </c>
      <c r="C84" s="29" t="s">
        <v>81</v>
      </c>
      <c r="D84" s="28" t="s">
        <v>310</v>
      </c>
      <c r="E84" s="87" t="str">
        <f>IF(G84="NVT",DropdownAntwoord!A$3,"")</f>
        <v/>
      </c>
      <c r="F84" s="83"/>
      <c r="G84" s="63" t="str">
        <f>IF(AND(I84="N",J84="N"),"NVT","")</f>
        <v/>
      </c>
      <c r="H84" s="32">
        <v>2</v>
      </c>
      <c r="I84" s="30" t="str">
        <f>IFERROR(VLOOKUP(M84,Context!$E$5:$G$37,3),"")</f>
        <v>Y</v>
      </c>
      <c r="J84" s="30" t="str">
        <f>IFERROR(VLOOKUP(N84,Context!$E$5:$G$37,3),"")</f>
        <v>Y</v>
      </c>
      <c r="K84" s="30" t="str">
        <f>IFERROR(VLOOKUP(O84,Context!$E$5:$G$37,3),"")</f>
        <v/>
      </c>
      <c r="L84" s="32"/>
      <c r="M84" s="37" t="s">
        <v>203</v>
      </c>
      <c r="N84" s="33" t="s">
        <v>204</v>
      </c>
      <c r="O84" s="33"/>
    </row>
    <row r="85" spans="1:16" ht="50.1" customHeight="1" x14ac:dyDescent="0.3">
      <c r="A85" s="65">
        <v>54</v>
      </c>
      <c r="B85" s="33" t="s">
        <v>136</v>
      </c>
      <c r="C85" s="29" t="s">
        <v>80</v>
      </c>
      <c r="D85" s="28" t="s">
        <v>311</v>
      </c>
      <c r="E85" s="87" t="str">
        <f>IF(G85="NVT",DropdownAntwoord!A$3,"")</f>
        <v/>
      </c>
      <c r="F85" s="83"/>
      <c r="G85" s="63" t="str">
        <f>IF(AND(I85="N",J85="N"),"NVT","")</f>
        <v/>
      </c>
      <c r="H85" s="30">
        <v>2</v>
      </c>
      <c r="I85" s="30" t="str">
        <f>IFERROR(VLOOKUP(M85,Context!$E$5:$G$37,3),"")</f>
        <v>Y</v>
      </c>
      <c r="J85" s="30" t="str">
        <f>IFERROR(VLOOKUP(N85,Context!$E$5:$G$37,3),"")</f>
        <v>Y</v>
      </c>
      <c r="K85" s="30" t="str">
        <f>IFERROR(VLOOKUP(O85,Context!$E$5:$G$37,3),"")</f>
        <v/>
      </c>
      <c r="L85" s="30"/>
      <c r="M85" s="37" t="s">
        <v>203</v>
      </c>
      <c r="N85" s="33" t="s">
        <v>204</v>
      </c>
      <c r="O85" s="33"/>
    </row>
    <row r="86" spans="1:16" s="26" customFormat="1" ht="30" customHeight="1" x14ac:dyDescent="0.3">
      <c r="A86" s="64" t="s">
        <v>224</v>
      </c>
      <c r="B86" s="33"/>
      <c r="C86" s="32"/>
      <c r="D86" s="56" t="s">
        <v>312</v>
      </c>
      <c r="E86" s="52"/>
      <c r="F86" s="89"/>
      <c r="G86" s="63" t="str">
        <f>IF(I86="Y","","NVT")</f>
        <v/>
      </c>
      <c r="H86" s="32">
        <v>3</v>
      </c>
      <c r="I86" s="30" t="str">
        <f>IFERROR(VLOOKUP(M86,Context!$E$5:$G$37,3),"")</f>
        <v>Y</v>
      </c>
      <c r="J86" s="30" t="str">
        <f>IFERROR(VLOOKUP(N86,Context!$E$5:$G$37,3),"")</f>
        <v>Y</v>
      </c>
      <c r="K86" s="30" t="str">
        <f>IFERROR(VLOOKUP(O86,Context!$E$5:$G$37,3),"")</f>
        <v>Y</v>
      </c>
      <c r="L86" s="32"/>
      <c r="M86" s="36" t="s">
        <v>205</v>
      </c>
      <c r="N86" s="36" t="s">
        <v>206</v>
      </c>
      <c r="O86" s="36" t="s">
        <v>207</v>
      </c>
    </row>
    <row r="87" spans="1:16" ht="41.4" x14ac:dyDescent="0.3">
      <c r="A87" s="65"/>
      <c r="B87" s="33"/>
      <c r="C87" s="30"/>
      <c r="D87" s="57" t="s">
        <v>313</v>
      </c>
      <c r="E87" s="86"/>
      <c r="F87" s="90"/>
      <c r="G87" s="63" t="str">
        <f>IF(I87="Y","","NVT")</f>
        <v>NVT</v>
      </c>
      <c r="H87" s="30"/>
      <c r="I87" s="30" t="str">
        <f>IFERROR(VLOOKUP(M87,Context!$E$5:$G$37,3),"")</f>
        <v/>
      </c>
      <c r="J87" s="30" t="str">
        <f>IFERROR(VLOOKUP(N87,Context!$E$5:$G$37,3),"")</f>
        <v/>
      </c>
      <c r="K87" s="30" t="str">
        <f>IFERROR(VLOOKUP(O87,Context!$E$5:$G$37,3),"")</f>
        <v/>
      </c>
      <c r="L87" s="30"/>
      <c r="M87" s="33"/>
      <c r="N87" s="33"/>
      <c r="O87" s="33"/>
      <c r="P87" s="1">
        <f>COUNTBLANK(I87:K87)</f>
        <v>3</v>
      </c>
    </row>
    <row r="88" spans="1:16" ht="58.5" customHeight="1" x14ac:dyDescent="0.3">
      <c r="A88" s="65">
        <v>55</v>
      </c>
      <c r="B88" s="33" t="s">
        <v>142</v>
      </c>
      <c r="C88" s="29" t="s">
        <v>79</v>
      </c>
      <c r="D88" s="28" t="s">
        <v>314</v>
      </c>
      <c r="E88" s="87" t="str">
        <f>IF(G88="NVT",DropdownAntwoord!A$3,"")</f>
        <v/>
      </c>
      <c r="F88" s="83"/>
      <c r="G88" s="63" t="str">
        <f>IF(OR(COUNTIF(I88:K88,"Y")&gt;0,COUNTIF(I88:K88,"M")&gt;0),"","NVT")</f>
        <v/>
      </c>
      <c r="H88" s="32">
        <v>3</v>
      </c>
      <c r="I88" s="30" t="str">
        <f>IFERROR(VLOOKUP(M88,Context!$E$5:$G$37,3),"")</f>
        <v>Y</v>
      </c>
      <c r="J88" s="30" t="str">
        <f>IFERROR(VLOOKUP(N88,Context!$E$5:$G$37,3),"")</f>
        <v>Y</v>
      </c>
      <c r="K88" s="30" t="str">
        <f>IFERROR(VLOOKUP(O88,Context!$E$5:$G$37,3),"")</f>
        <v>Y</v>
      </c>
      <c r="L88" s="32"/>
      <c r="M88" s="37" t="s">
        <v>205</v>
      </c>
      <c r="N88" s="33" t="s">
        <v>206</v>
      </c>
      <c r="O88" s="36" t="s">
        <v>207</v>
      </c>
      <c r="P88" s="1">
        <f>COUNTIF(I88:K88,"M")</f>
        <v>0</v>
      </c>
    </row>
    <row r="89" spans="1:16" ht="84.75" customHeight="1" x14ac:dyDescent="0.3">
      <c r="A89" s="65">
        <v>56</v>
      </c>
      <c r="B89" s="33" t="s">
        <v>142</v>
      </c>
      <c r="C89" s="29" t="s">
        <v>78</v>
      </c>
      <c r="D89" s="28" t="s">
        <v>315</v>
      </c>
      <c r="E89" s="87" t="str">
        <f>IF(G89="NVT",DropdownAntwoord!A$3,"")</f>
        <v/>
      </c>
      <c r="F89" s="83"/>
      <c r="G89" s="63" t="str">
        <f t="shared" ref="G89:G144" si="0">IF(OR(COUNTIF(I89:K89,"Y")&gt;0,COUNTIF(I89:K89,"M")&gt;0),"","NVT")</f>
        <v/>
      </c>
      <c r="H89" s="32">
        <v>3</v>
      </c>
      <c r="I89" s="30" t="str">
        <f>IFERROR(VLOOKUP(M89,Context!$E$5:$G$37,3),"")</f>
        <v/>
      </c>
      <c r="J89" s="30" t="str">
        <f>IFERROR(VLOOKUP(N89,Context!$E$5:$G$37,3),"")</f>
        <v>Y</v>
      </c>
      <c r="K89" s="30" t="str">
        <f>IFERROR(VLOOKUP(O89,Context!$E$5:$G$37,3),"")</f>
        <v/>
      </c>
      <c r="L89" s="32"/>
      <c r="M89" s="37"/>
      <c r="N89" s="33" t="s">
        <v>206</v>
      </c>
      <c r="O89" s="36"/>
    </row>
    <row r="90" spans="1:16" ht="50.1" customHeight="1" x14ac:dyDescent="0.3">
      <c r="A90" s="65">
        <v>57</v>
      </c>
      <c r="B90" s="33" t="s">
        <v>142</v>
      </c>
      <c r="C90" s="29" t="s">
        <v>77</v>
      </c>
      <c r="D90" s="28" t="s">
        <v>316</v>
      </c>
      <c r="E90" s="87" t="str">
        <f>IF(G90="NVT",DropdownAntwoord!A$3,"")</f>
        <v/>
      </c>
      <c r="F90" s="83"/>
      <c r="G90" s="63" t="str">
        <f t="shared" si="0"/>
        <v/>
      </c>
      <c r="H90" s="32">
        <v>3</v>
      </c>
      <c r="I90" s="30" t="str">
        <f>IFERROR(VLOOKUP(M90,Context!$E$5:$G$37,3),"")</f>
        <v/>
      </c>
      <c r="J90" s="30" t="str">
        <f>IFERROR(VLOOKUP(N90,Context!$E$5:$G$37,3),"")</f>
        <v>Y</v>
      </c>
      <c r="K90" s="30" t="str">
        <f>IFERROR(VLOOKUP(O90,Context!$E$5:$G$37,3),"")</f>
        <v/>
      </c>
      <c r="L90" s="30"/>
      <c r="M90" s="37"/>
      <c r="N90" s="33" t="s">
        <v>206</v>
      </c>
      <c r="O90" s="36"/>
    </row>
    <row r="91" spans="1:16" ht="30" customHeight="1" x14ac:dyDescent="0.3">
      <c r="A91" s="65"/>
      <c r="B91" s="33"/>
      <c r="C91" s="30"/>
      <c r="D91" s="57" t="s">
        <v>317</v>
      </c>
      <c r="E91" s="86"/>
      <c r="F91" s="90"/>
      <c r="G91" s="63"/>
      <c r="H91" s="32">
        <v>3</v>
      </c>
      <c r="I91" s="30" t="str">
        <f>IFERROR(VLOOKUP(M91,Context!$E$5:$G$37,3),"")</f>
        <v/>
      </c>
      <c r="J91" s="30" t="str">
        <f>IFERROR(VLOOKUP(N91,Context!$E$5:$G$37,3),"")</f>
        <v/>
      </c>
      <c r="K91" s="30" t="str">
        <f>IFERROR(VLOOKUP(O91,Context!$E$5:$G$37,3),"")</f>
        <v/>
      </c>
      <c r="L91" s="30"/>
      <c r="M91" s="33"/>
      <c r="N91" s="33"/>
      <c r="O91" s="33"/>
    </row>
    <row r="92" spans="1:16" ht="50.1" customHeight="1" x14ac:dyDescent="0.3">
      <c r="A92" s="65">
        <v>58</v>
      </c>
      <c r="B92" s="33" t="s">
        <v>142</v>
      </c>
      <c r="C92" s="29" t="s">
        <v>76</v>
      </c>
      <c r="D92" s="28" t="s">
        <v>318</v>
      </c>
      <c r="E92" s="87" t="str">
        <f>IF(G92="NVT",DropdownAntwoord!A$3,"")</f>
        <v/>
      </c>
      <c r="F92" s="83"/>
      <c r="G92" s="63" t="str">
        <f t="shared" si="0"/>
        <v/>
      </c>
      <c r="H92" s="32">
        <v>3</v>
      </c>
      <c r="I92" s="30" t="str">
        <f>IFERROR(VLOOKUP(M92,Context!$E$5:$G$37,3),"")</f>
        <v/>
      </c>
      <c r="J92" s="30" t="str">
        <f>IFERROR(VLOOKUP(N92,Context!$E$5:$G$37,3),"")</f>
        <v>Y</v>
      </c>
      <c r="K92" s="30" t="str">
        <f>IFERROR(VLOOKUP(O92,Context!$E$5:$G$37,3),"")</f>
        <v/>
      </c>
      <c r="L92" s="32"/>
      <c r="M92" s="37"/>
      <c r="N92" s="33" t="s">
        <v>206</v>
      </c>
      <c r="O92" s="36"/>
    </row>
    <row r="93" spans="1:16" ht="50.1" customHeight="1" x14ac:dyDescent="0.3">
      <c r="A93" s="65">
        <v>59</v>
      </c>
      <c r="B93" s="33" t="s">
        <v>142</v>
      </c>
      <c r="C93" s="29" t="s">
        <v>75</v>
      </c>
      <c r="D93" s="28" t="s">
        <v>319</v>
      </c>
      <c r="E93" s="87" t="str">
        <f>IF(G93="NVT",DropdownAntwoord!A$3,"")</f>
        <v/>
      </c>
      <c r="F93" s="83"/>
      <c r="G93" s="63" t="str">
        <f t="shared" si="0"/>
        <v/>
      </c>
      <c r="H93" s="32">
        <v>3</v>
      </c>
      <c r="I93" s="30" t="str">
        <f>IFERROR(VLOOKUP(M93,Context!$E$5:$G$37,3),"")</f>
        <v/>
      </c>
      <c r="J93" s="30" t="str">
        <f>IFERROR(VLOOKUP(N93,Context!$E$5:$G$37,3),"")</f>
        <v>Y</v>
      </c>
      <c r="K93" s="30" t="str">
        <f>IFERROR(VLOOKUP(O93,Context!$E$5:$G$37,3),"")</f>
        <v/>
      </c>
      <c r="L93" s="30"/>
      <c r="M93" s="37"/>
      <c r="N93" s="33" t="s">
        <v>206</v>
      </c>
      <c r="O93" s="36"/>
    </row>
    <row r="94" spans="1:16" ht="30" customHeight="1" x14ac:dyDescent="0.3">
      <c r="A94" s="65"/>
      <c r="B94" s="33"/>
      <c r="C94" s="30"/>
      <c r="D94" s="57" t="s">
        <v>320</v>
      </c>
      <c r="E94" s="86"/>
      <c r="F94" s="90"/>
      <c r="G94" s="63" t="str">
        <f t="shared" si="0"/>
        <v>NVT</v>
      </c>
      <c r="H94" s="32">
        <v>3</v>
      </c>
      <c r="I94" s="30" t="str">
        <f>IFERROR(VLOOKUP(M94,Context!$E$5:$G$37,3),"")</f>
        <v/>
      </c>
      <c r="J94" s="30" t="str">
        <f>IFERROR(VLOOKUP(N94,Context!$E$5:$G$37,3),"")</f>
        <v/>
      </c>
      <c r="K94" s="30" t="str">
        <f>IFERROR(VLOOKUP(O94,Context!$E$5:$G$37,3),"")</f>
        <v/>
      </c>
      <c r="L94" s="32"/>
      <c r="M94" s="33"/>
      <c r="N94" s="33"/>
      <c r="O94" s="33"/>
    </row>
    <row r="95" spans="1:16" ht="76.5" customHeight="1" x14ac:dyDescent="0.3">
      <c r="A95" s="65">
        <v>60</v>
      </c>
      <c r="B95" s="33" t="s">
        <v>132</v>
      </c>
      <c r="C95" s="29" t="s">
        <v>74</v>
      </c>
      <c r="D95" s="28" t="s">
        <v>321</v>
      </c>
      <c r="E95" s="87" t="str">
        <f>IF(G95="NVT",DropdownAntwoord!A$3,"")</f>
        <v/>
      </c>
      <c r="F95" s="83"/>
      <c r="G95" s="63" t="str">
        <f t="shared" si="0"/>
        <v/>
      </c>
      <c r="H95" s="32">
        <v>3</v>
      </c>
      <c r="I95" s="30" t="str">
        <f>IFERROR(VLOOKUP(M95,Context!$E$5:$G$37,3),"")</f>
        <v/>
      </c>
      <c r="J95" s="30" t="str">
        <f>IFERROR(VLOOKUP(N95,Context!$E$5:$G$37,3),"")</f>
        <v>Y</v>
      </c>
      <c r="K95" s="30" t="str">
        <f>IFERROR(VLOOKUP(O95,Context!$E$5:$G$37,3),"")</f>
        <v/>
      </c>
      <c r="L95" s="30"/>
      <c r="M95" s="37"/>
      <c r="N95" s="33" t="s">
        <v>206</v>
      </c>
      <c r="O95" s="36"/>
    </row>
    <row r="96" spans="1:16" ht="57" customHeight="1" x14ac:dyDescent="0.3">
      <c r="A96" s="65">
        <v>61</v>
      </c>
      <c r="B96" s="33" t="s">
        <v>142</v>
      </c>
      <c r="C96" s="29" t="s">
        <v>73</v>
      </c>
      <c r="D96" s="28" t="s">
        <v>322</v>
      </c>
      <c r="E96" s="87" t="str">
        <f>IF(G96="NVT",DropdownAntwoord!A$3,"")</f>
        <v/>
      </c>
      <c r="F96" s="83"/>
      <c r="G96" s="63" t="str">
        <f t="shared" si="0"/>
        <v/>
      </c>
      <c r="H96" s="32">
        <v>3</v>
      </c>
      <c r="I96" s="30" t="str">
        <f>IFERROR(VLOOKUP(M96,Context!$E$5:$G$37,3),"")</f>
        <v>Y</v>
      </c>
      <c r="J96" s="30" t="str">
        <f>IFERROR(VLOOKUP(N96,Context!$E$5:$G$37,3),"")</f>
        <v>Y</v>
      </c>
      <c r="K96" s="30" t="str">
        <f>IFERROR(VLOOKUP(O96,Context!$E$5:$G$37,3),"")</f>
        <v/>
      </c>
      <c r="L96" s="32"/>
      <c r="M96" s="37" t="s">
        <v>205</v>
      </c>
      <c r="N96" s="33" t="s">
        <v>206</v>
      </c>
      <c r="O96" s="36"/>
    </row>
    <row r="97" spans="1:15" ht="50.1" customHeight="1" x14ac:dyDescent="0.3">
      <c r="A97" s="65">
        <v>62</v>
      </c>
      <c r="B97" s="33" t="s">
        <v>142</v>
      </c>
      <c r="C97" s="29" t="s">
        <v>72</v>
      </c>
      <c r="D97" s="28" t="s">
        <v>323</v>
      </c>
      <c r="E97" s="87" t="str">
        <f>IF(G97="NVT",DropdownAntwoord!A$3,"")</f>
        <v/>
      </c>
      <c r="F97" s="83"/>
      <c r="G97" s="63" t="str">
        <f t="shared" si="0"/>
        <v/>
      </c>
      <c r="H97" s="32">
        <v>3</v>
      </c>
      <c r="I97" s="30" t="str">
        <f>IFERROR(VLOOKUP(M97,Context!$E$5:$G$37,3),"")</f>
        <v/>
      </c>
      <c r="J97" s="30" t="str">
        <f>IFERROR(VLOOKUP(N97,Context!$E$5:$G$37,3),"")</f>
        <v>Y</v>
      </c>
      <c r="K97" s="30" t="str">
        <f>IFERROR(VLOOKUP(O97,Context!$E$5:$G$37,3),"")</f>
        <v/>
      </c>
      <c r="L97" s="30"/>
      <c r="M97" s="37"/>
      <c r="N97" s="33" t="s">
        <v>206</v>
      </c>
      <c r="O97" s="36"/>
    </row>
    <row r="98" spans="1:15" ht="50.1" customHeight="1" x14ac:dyDescent="0.3">
      <c r="A98" s="65">
        <v>63</v>
      </c>
      <c r="B98" s="33" t="s">
        <v>142</v>
      </c>
      <c r="C98" s="29" t="s">
        <v>71</v>
      </c>
      <c r="D98" s="28" t="s">
        <v>324</v>
      </c>
      <c r="E98" s="87" t="str">
        <f>IF(G98="NVT",DropdownAntwoord!A$3,"")</f>
        <v/>
      </c>
      <c r="F98" s="83"/>
      <c r="G98" s="63" t="str">
        <f t="shared" si="0"/>
        <v/>
      </c>
      <c r="H98" s="32">
        <v>3</v>
      </c>
      <c r="I98" s="30" t="str">
        <f>IFERROR(VLOOKUP(M98,Context!$E$5:$G$37,3),"")</f>
        <v>Y</v>
      </c>
      <c r="J98" s="30" t="str">
        <f>IFERROR(VLOOKUP(N98,Context!$E$5:$G$37,3),"")</f>
        <v>Y</v>
      </c>
      <c r="K98" s="30" t="str">
        <f>IFERROR(VLOOKUP(O98,Context!$E$5:$G$37,3),"")</f>
        <v>Y</v>
      </c>
      <c r="L98" s="32"/>
      <c r="M98" s="37" t="s">
        <v>205</v>
      </c>
      <c r="N98" s="33" t="s">
        <v>206</v>
      </c>
      <c r="O98" s="36" t="s">
        <v>207</v>
      </c>
    </row>
    <row r="99" spans="1:15" ht="50.1" customHeight="1" x14ac:dyDescent="0.3">
      <c r="A99" s="65">
        <v>64</v>
      </c>
      <c r="B99" s="33" t="s">
        <v>142</v>
      </c>
      <c r="C99" s="29" t="s">
        <v>55</v>
      </c>
      <c r="D99" s="28" t="s">
        <v>325</v>
      </c>
      <c r="E99" s="87" t="str">
        <f>IF(G99="NVT",DropdownAntwoord!A$3,"")</f>
        <v/>
      </c>
      <c r="F99" s="83"/>
      <c r="G99" s="63" t="str">
        <f t="shared" si="0"/>
        <v/>
      </c>
      <c r="H99" s="32">
        <v>3</v>
      </c>
      <c r="I99" s="30" t="str">
        <f>IFERROR(VLOOKUP(M99,Context!$E$5:$G$37,3),"")</f>
        <v/>
      </c>
      <c r="J99" s="30" t="str">
        <f>IFERROR(VLOOKUP(N99,Context!$E$5:$G$37,3),"")</f>
        <v>Y</v>
      </c>
      <c r="K99" s="30" t="str">
        <f>IFERROR(VLOOKUP(O99,Context!$E$5:$G$37,3),"")</f>
        <v/>
      </c>
      <c r="L99" s="30"/>
      <c r="M99" s="37"/>
      <c r="N99" s="33" t="s">
        <v>206</v>
      </c>
      <c r="O99" s="33"/>
    </row>
    <row r="100" spans="1:15" s="26" customFormat="1" ht="69" x14ac:dyDescent="0.3">
      <c r="A100" s="64" t="s">
        <v>225</v>
      </c>
      <c r="B100" s="33"/>
      <c r="C100" s="32"/>
      <c r="D100" s="56" t="s">
        <v>326</v>
      </c>
      <c r="E100" s="52"/>
      <c r="F100" s="89"/>
      <c r="G100" s="63" t="str">
        <f t="shared" si="0"/>
        <v/>
      </c>
      <c r="H100" s="32">
        <v>3</v>
      </c>
      <c r="I100" s="30" t="str">
        <f>IFERROR(VLOOKUP(M100,Context!$E$5:$G$37,3),"")</f>
        <v/>
      </c>
      <c r="J100" s="30" t="str">
        <f>IFERROR(VLOOKUP(N100,Context!$E$5:$G$37,3),"")</f>
        <v/>
      </c>
      <c r="K100" s="30" t="str">
        <f>IFERROR(VLOOKUP(O100,Context!$E$5:$G$37,3),"")</f>
        <v>Y</v>
      </c>
      <c r="L100" s="30"/>
      <c r="M100" s="36"/>
      <c r="N100" s="36"/>
      <c r="O100" s="36" t="s">
        <v>207</v>
      </c>
    </row>
    <row r="101" spans="1:15" ht="30" customHeight="1" x14ac:dyDescent="0.3">
      <c r="A101" s="65"/>
      <c r="B101" s="33"/>
      <c r="C101" s="30"/>
      <c r="D101" s="57" t="s">
        <v>327</v>
      </c>
      <c r="E101" s="86"/>
      <c r="F101" s="90"/>
      <c r="G101" s="63" t="str">
        <f t="shared" si="0"/>
        <v/>
      </c>
      <c r="H101" s="32">
        <v>3</v>
      </c>
      <c r="I101" s="30" t="str">
        <f>IFERROR(VLOOKUP(M101,Context!$E$5:$G$37,3),"")</f>
        <v/>
      </c>
      <c r="J101" s="30" t="str">
        <f>IFERROR(VLOOKUP(N101,Context!$E$5:$G$37,3),"")</f>
        <v/>
      </c>
      <c r="K101" s="30" t="str">
        <f>IFERROR(VLOOKUP(O101,Context!$E$5:$G$37,3),"")</f>
        <v>Y</v>
      </c>
      <c r="L101" s="32"/>
      <c r="M101" s="33"/>
      <c r="N101" s="33"/>
      <c r="O101" s="33" t="s">
        <v>207</v>
      </c>
    </row>
    <row r="102" spans="1:15" ht="50.1" customHeight="1" x14ac:dyDescent="0.3">
      <c r="A102" s="65">
        <v>65</v>
      </c>
      <c r="B102" s="33" t="s">
        <v>142</v>
      </c>
      <c r="C102" s="29" t="s">
        <v>67</v>
      </c>
      <c r="D102" s="28" t="s">
        <v>328</v>
      </c>
      <c r="E102" s="87" t="str">
        <f>IF(G102="NVT",DropdownAntwoord!A$3,"")</f>
        <v/>
      </c>
      <c r="F102" s="83"/>
      <c r="G102" s="63" t="str">
        <f t="shared" si="0"/>
        <v/>
      </c>
      <c r="H102" s="32">
        <v>3</v>
      </c>
      <c r="I102" s="30" t="str">
        <f>IFERROR(VLOOKUP(M102,Context!$E$5:$G$37,3),"")</f>
        <v>Y</v>
      </c>
      <c r="J102" s="30" t="str">
        <f>IFERROR(VLOOKUP(N102,Context!$E$5:$G$37,3),"")</f>
        <v>Y</v>
      </c>
      <c r="K102" s="30" t="str">
        <f>IFERROR(VLOOKUP(O102,Context!$E$5:$G$37,3),"")</f>
        <v>Y</v>
      </c>
      <c r="L102" s="30"/>
      <c r="M102" s="37" t="s">
        <v>205</v>
      </c>
      <c r="N102" s="33" t="s">
        <v>206</v>
      </c>
      <c r="O102" s="33" t="s">
        <v>207</v>
      </c>
    </row>
    <row r="103" spans="1:15" ht="50.1" customHeight="1" x14ac:dyDescent="0.3">
      <c r="A103" s="65">
        <v>66</v>
      </c>
      <c r="B103" s="33" t="s">
        <v>142</v>
      </c>
      <c r="C103" s="29" t="s">
        <v>70</v>
      </c>
      <c r="D103" s="28" t="s">
        <v>329</v>
      </c>
      <c r="E103" s="87" t="str">
        <f>IF(G103="NVT",DropdownAntwoord!A$3,"")</f>
        <v/>
      </c>
      <c r="F103" s="83"/>
      <c r="G103" s="63" t="str">
        <f t="shared" si="0"/>
        <v/>
      </c>
      <c r="H103" s="32">
        <v>3</v>
      </c>
      <c r="I103" s="30" t="str">
        <f>IFERROR(VLOOKUP(M103,Context!$E$5:$G$37,3),"")</f>
        <v/>
      </c>
      <c r="J103" s="30" t="str">
        <f>IFERROR(VLOOKUP(N103,Context!$E$5:$G$37,3),"")</f>
        <v>Y</v>
      </c>
      <c r="K103" s="30" t="str">
        <f>IFERROR(VLOOKUP(O103,Context!$E$5:$G$37,3),"")</f>
        <v/>
      </c>
      <c r="L103" s="32"/>
      <c r="M103" s="37"/>
      <c r="N103" s="33" t="s">
        <v>206</v>
      </c>
      <c r="O103" s="33"/>
    </row>
    <row r="104" spans="1:15" ht="50.1" customHeight="1" x14ac:dyDescent="0.3">
      <c r="A104" s="65">
        <v>67</v>
      </c>
      <c r="B104" s="33" t="s">
        <v>142</v>
      </c>
      <c r="C104" s="29" t="s">
        <v>69</v>
      </c>
      <c r="D104" s="28" t="s">
        <v>330</v>
      </c>
      <c r="E104" s="87" t="str">
        <f>IF(G104="NVT",DropdownAntwoord!A$3,"")</f>
        <v/>
      </c>
      <c r="F104" s="83"/>
      <c r="G104" s="63" t="str">
        <f t="shared" si="0"/>
        <v/>
      </c>
      <c r="H104" s="32">
        <v>3</v>
      </c>
      <c r="I104" s="30" t="str">
        <f>IFERROR(VLOOKUP(M104,Context!$E$5:$G$37,3),"")</f>
        <v/>
      </c>
      <c r="J104" s="30" t="str">
        <f>IFERROR(VLOOKUP(N104,Context!$E$5:$G$37,3),"")</f>
        <v>Y</v>
      </c>
      <c r="K104" s="30" t="str">
        <f>IFERROR(VLOOKUP(O104,Context!$E$5:$G$37,3),"")</f>
        <v/>
      </c>
      <c r="L104" s="30"/>
      <c r="M104" s="37"/>
      <c r="N104" s="33" t="s">
        <v>206</v>
      </c>
      <c r="O104" s="33"/>
    </row>
    <row r="105" spans="1:15" ht="77.25" customHeight="1" x14ac:dyDescent="0.3">
      <c r="A105" s="65">
        <v>68</v>
      </c>
      <c r="B105" s="33" t="s">
        <v>142</v>
      </c>
      <c r="C105" s="29" t="s">
        <v>68</v>
      </c>
      <c r="D105" s="28" t="s">
        <v>331</v>
      </c>
      <c r="E105" s="87" t="str">
        <f>IF(G105="NVT",DropdownAntwoord!A$3,"")</f>
        <v/>
      </c>
      <c r="F105" s="83"/>
      <c r="G105" s="63" t="str">
        <f t="shared" si="0"/>
        <v/>
      </c>
      <c r="H105" s="32">
        <v>3</v>
      </c>
      <c r="I105" s="30" t="str">
        <f>IFERROR(VLOOKUP(M105,Context!$E$5:$G$37,3),"")</f>
        <v>Y</v>
      </c>
      <c r="J105" s="30" t="str">
        <f>IFERROR(VLOOKUP(N105,Context!$E$5:$G$37,3),"")</f>
        <v>Y</v>
      </c>
      <c r="K105" s="30" t="str">
        <f>IFERROR(VLOOKUP(O105,Context!$E$5:$G$37,3),"")</f>
        <v>Y</v>
      </c>
      <c r="L105" s="32"/>
      <c r="M105" s="37" t="s">
        <v>205</v>
      </c>
      <c r="N105" s="33" t="s">
        <v>206</v>
      </c>
      <c r="O105" s="33" t="s">
        <v>207</v>
      </c>
    </row>
    <row r="106" spans="1:15" ht="30" customHeight="1" x14ac:dyDescent="0.3">
      <c r="A106" s="65"/>
      <c r="B106" s="33"/>
      <c r="C106" s="30"/>
      <c r="D106" s="57" t="s">
        <v>332</v>
      </c>
      <c r="E106" s="86"/>
      <c r="F106" s="90"/>
      <c r="G106" s="63" t="str">
        <f t="shared" si="0"/>
        <v>NVT</v>
      </c>
      <c r="H106" s="32">
        <v>3</v>
      </c>
      <c r="I106" s="30" t="str">
        <f>IFERROR(VLOOKUP(M106,Context!$E$5:$G$37,3),"")</f>
        <v/>
      </c>
      <c r="J106" s="30" t="str">
        <f>IFERROR(VLOOKUP(N106,Context!$E$5:$G$37,3),"")</f>
        <v/>
      </c>
      <c r="K106" s="30" t="str">
        <f>IFERROR(VLOOKUP(O106,Context!$E$5:$G$37,3),"")</f>
        <v/>
      </c>
      <c r="L106" s="30"/>
      <c r="M106" s="33"/>
      <c r="N106" s="33"/>
      <c r="O106" s="33"/>
    </row>
    <row r="107" spans="1:15" ht="50.1" customHeight="1" x14ac:dyDescent="0.3">
      <c r="A107" s="65">
        <v>69</v>
      </c>
      <c r="B107" s="33" t="s">
        <v>142</v>
      </c>
      <c r="C107" s="29" t="s">
        <v>50</v>
      </c>
      <c r="D107" s="28" t="s">
        <v>333</v>
      </c>
      <c r="E107" s="87" t="str">
        <f>IF(G107="NVT",DropdownAntwoord!A$3,"")</f>
        <v/>
      </c>
      <c r="F107" s="83"/>
      <c r="G107" s="63" t="str">
        <f t="shared" si="0"/>
        <v/>
      </c>
      <c r="H107" s="32">
        <v>3</v>
      </c>
      <c r="I107" s="30" t="str">
        <f>IFERROR(VLOOKUP(M107,Context!$E$5:$G$37,3),"")</f>
        <v>Y</v>
      </c>
      <c r="J107" s="30" t="str">
        <f>IFERROR(VLOOKUP(N107,Context!$E$5:$G$37,3),"")</f>
        <v>Y</v>
      </c>
      <c r="K107" s="30" t="str">
        <f>IFERROR(VLOOKUP(O107,Context!$E$5:$G$37,3),"")</f>
        <v>Y</v>
      </c>
      <c r="L107" s="32"/>
      <c r="M107" s="37" t="s">
        <v>205</v>
      </c>
      <c r="N107" s="33" t="s">
        <v>206</v>
      </c>
      <c r="O107" s="33" t="s">
        <v>207</v>
      </c>
    </row>
    <row r="108" spans="1:15" ht="50.1" customHeight="1" x14ac:dyDescent="0.3">
      <c r="A108" s="65">
        <v>70</v>
      </c>
      <c r="B108" s="33" t="s">
        <v>142</v>
      </c>
      <c r="C108" s="29" t="s">
        <v>67</v>
      </c>
      <c r="D108" s="28" t="s">
        <v>334</v>
      </c>
      <c r="E108" s="87" t="str">
        <f>IF(G108="NVT",DropdownAntwoord!A$3,"")</f>
        <v/>
      </c>
      <c r="F108" s="83"/>
      <c r="G108" s="63" t="str">
        <f t="shared" si="0"/>
        <v/>
      </c>
      <c r="H108" s="32">
        <v>3</v>
      </c>
      <c r="I108" s="30" t="str">
        <f>IFERROR(VLOOKUP(M108,Context!$E$5:$G$37,3),"")</f>
        <v>Y</v>
      </c>
      <c r="J108" s="30" t="str">
        <f>IFERROR(VLOOKUP(N108,Context!$E$5:$G$37,3),"")</f>
        <v>Y</v>
      </c>
      <c r="K108" s="30" t="str">
        <f>IFERROR(VLOOKUP(O108,Context!$E$5:$G$37,3),"")</f>
        <v>Y</v>
      </c>
      <c r="L108" s="30"/>
      <c r="M108" s="37" t="s">
        <v>205</v>
      </c>
      <c r="N108" s="33" t="s">
        <v>206</v>
      </c>
      <c r="O108" s="33" t="s">
        <v>207</v>
      </c>
    </row>
    <row r="109" spans="1:15" ht="50.1" customHeight="1" x14ac:dyDescent="0.3">
      <c r="A109" s="65">
        <v>71</v>
      </c>
      <c r="B109" s="33" t="s">
        <v>150</v>
      </c>
      <c r="C109" s="29" t="s">
        <v>50</v>
      </c>
      <c r="D109" s="28" t="s">
        <v>335</v>
      </c>
      <c r="E109" s="87" t="str">
        <f>IF(G109="NVT",DropdownAntwoord!A$3,"")</f>
        <v/>
      </c>
      <c r="F109" s="83"/>
      <c r="G109" s="63" t="str">
        <f t="shared" si="0"/>
        <v/>
      </c>
      <c r="H109" s="32">
        <v>3</v>
      </c>
      <c r="I109" s="30" t="str">
        <f>IFERROR(VLOOKUP(M109,Context!$E$5:$G$37,3),"")</f>
        <v>Y</v>
      </c>
      <c r="J109" s="30" t="str">
        <f>IFERROR(VLOOKUP(N109,Context!$E$5:$G$37,3),"")</f>
        <v>Y</v>
      </c>
      <c r="K109" s="30" t="str">
        <f>IFERROR(VLOOKUP(O109,Context!$E$5:$G$37,3),"")</f>
        <v>Y</v>
      </c>
      <c r="L109" s="32"/>
      <c r="M109" s="37" t="s">
        <v>205</v>
      </c>
      <c r="N109" s="33" t="s">
        <v>206</v>
      </c>
      <c r="O109" s="33" t="s">
        <v>207</v>
      </c>
    </row>
    <row r="110" spans="1:15" ht="58.5" customHeight="1" x14ac:dyDescent="0.3">
      <c r="A110" s="65">
        <v>72</v>
      </c>
      <c r="B110" s="33" t="s">
        <v>142</v>
      </c>
      <c r="C110" s="29" t="s">
        <v>66</v>
      </c>
      <c r="D110" s="28" t="s">
        <v>336</v>
      </c>
      <c r="E110" s="87" t="str">
        <f>IF(G110="NVT",DropdownAntwoord!A$3,"")</f>
        <v/>
      </c>
      <c r="F110" s="83"/>
      <c r="G110" s="63" t="str">
        <f t="shared" si="0"/>
        <v/>
      </c>
      <c r="H110" s="32">
        <v>3</v>
      </c>
      <c r="I110" s="30" t="str">
        <f>IFERROR(VLOOKUP(M110,Context!$E$5:$G$37,3),"")</f>
        <v/>
      </c>
      <c r="J110" s="30" t="str">
        <f>IFERROR(VLOOKUP(N110,Context!$E$5:$G$37,3),"")</f>
        <v>Y</v>
      </c>
      <c r="K110" s="30" t="str">
        <f>IFERROR(VLOOKUP(O110,Context!$E$5:$G$37,3),"")</f>
        <v/>
      </c>
      <c r="L110" s="30"/>
      <c r="M110" s="37"/>
      <c r="N110" s="33" t="s">
        <v>206</v>
      </c>
      <c r="O110" s="33"/>
    </row>
    <row r="111" spans="1:15" ht="30" customHeight="1" x14ac:dyDescent="0.3">
      <c r="A111" s="65"/>
      <c r="B111" s="33"/>
      <c r="C111" s="30"/>
      <c r="D111" s="57" t="s">
        <v>337</v>
      </c>
      <c r="E111" s="86"/>
      <c r="F111" s="90"/>
      <c r="G111" s="63" t="str">
        <f t="shared" si="0"/>
        <v>NVT</v>
      </c>
      <c r="H111" s="32">
        <v>3</v>
      </c>
      <c r="I111" s="30" t="str">
        <f>IFERROR(VLOOKUP(M111,Context!$E$5:$G$37,3),"")</f>
        <v/>
      </c>
      <c r="J111" s="30" t="str">
        <f>IFERROR(VLOOKUP(N111,Context!$E$5:$G$37,3),"")</f>
        <v/>
      </c>
      <c r="K111" s="30" t="str">
        <f>IFERROR(VLOOKUP(O111,Context!$E$5:$G$37,3),"")</f>
        <v/>
      </c>
      <c r="L111" s="32"/>
      <c r="M111" s="33"/>
      <c r="N111" s="33"/>
      <c r="O111" s="33"/>
    </row>
    <row r="112" spans="1:15" ht="50.1" customHeight="1" x14ac:dyDescent="0.3">
      <c r="A112" s="65">
        <v>73</v>
      </c>
      <c r="B112" s="33" t="s">
        <v>142</v>
      </c>
      <c r="C112" s="29" t="s">
        <v>65</v>
      </c>
      <c r="D112" s="28" t="s">
        <v>338</v>
      </c>
      <c r="E112" s="87" t="str">
        <f>IF(G112="NVT",DropdownAntwoord!A$3,"")</f>
        <v/>
      </c>
      <c r="F112" s="83"/>
      <c r="G112" s="63" t="str">
        <f t="shared" si="0"/>
        <v/>
      </c>
      <c r="H112" s="32">
        <v>3</v>
      </c>
      <c r="I112" s="30" t="str">
        <f>IFERROR(VLOOKUP(M112,Context!$E$5:$G$37,3),"")</f>
        <v>Y</v>
      </c>
      <c r="J112" s="30" t="str">
        <f>IFERROR(VLOOKUP(N112,Context!$E$5:$G$37,3),"")</f>
        <v>Y</v>
      </c>
      <c r="K112" s="30" t="str">
        <f>IFERROR(VLOOKUP(O112,Context!$E$5:$G$37,3),"")</f>
        <v>Y</v>
      </c>
      <c r="L112" s="30"/>
      <c r="M112" s="37" t="s">
        <v>205</v>
      </c>
      <c r="N112" s="33" t="s">
        <v>206</v>
      </c>
      <c r="O112" s="33" t="s">
        <v>207</v>
      </c>
    </row>
    <row r="113" spans="1:15" ht="50.1" customHeight="1" x14ac:dyDescent="0.3">
      <c r="A113" s="65">
        <v>74</v>
      </c>
      <c r="B113" s="33" t="s">
        <v>142</v>
      </c>
      <c r="C113" s="29" t="s">
        <v>64</v>
      </c>
      <c r="D113" s="28" t="s">
        <v>339</v>
      </c>
      <c r="E113" s="87" t="str">
        <f>IF(G113="NVT",DropdownAntwoord!A$3,"")</f>
        <v/>
      </c>
      <c r="F113" s="83"/>
      <c r="G113" s="63" t="str">
        <f t="shared" si="0"/>
        <v/>
      </c>
      <c r="H113" s="32">
        <v>3</v>
      </c>
      <c r="I113" s="30" t="str">
        <f>IFERROR(VLOOKUP(M113,Context!$E$5:$G$37,3),"")</f>
        <v/>
      </c>
      <c r="J113" s="30" t="str">
        <f>IFERROR(VLOOKUP(N113,Context!$E$5:$G$37,3),"")</f>
        <v>Y</v>
      </c>
      <c r="K113" s="30" t="str">
        <f>IFERROR(VLOOKUP(O113,Context!$E$5:$G$37,3),"")</f>
        <v/>
      </c>
      <c r="L113" s="32"/>
      <c r="M113" s="37"/>
      <c r="N113" s="33" t="s">
        <v>206</v>
      </c>
      <c r="O113" s="33"/>
    </row>
    <row r="114" spans="1:15" ht="63.75" customHeight="1" x14ac:dyDescent="0.3">
      <c r="A114" s="65">
        <v>75</v>
      </c>
      <c r="B114" s="33" t="s">
        <v>142</v>
      </c>
      <c r="C114" s="29" t="s">
        <v>63</v>
      </c>
      <c r="D114" s="28" t="s">
        <v>340</v>
      </c>
      <c r="E114" s="87" t="str">
        <f>IF(G114="NVT",DropdownAntwoord!A$3,"")</f>
        <v/>
      </c>
      <c r="F114" s="83"/>
      <c r="G114" s="63" t="str">
        <f t="shared" si="0"/>
        <v/>
      </c>
      <c r="H114" s="32">
        <v>3</v>
      </c>
      <c r="I114" s="30" t="str">
        <f>IFERROR(VLOOKUP(M114,Context!$E$5:$G$37,3),"")</f>
        <v/>
      </c>
      <c r="J114" s="30" t="str">
        <f>IFERROR(VLOOKUP(N114,Context!$E$5:$G$37,3),"")</f>
        <v>Y</v>
      </c>
      <c r="K114" s="30" t="str">
        <f>IFERROR(VLOOKUP(O114,Context!$E$5:$G$37,3),"")</f>
        <v/>
      </c>
      <c r="L114" s="30"/>
      <c r="M114" s="37"/>
      <c r="N114" s="33" t="s">
        <v>206</v>
      </c>
      <c r="O114" s="33"/>
    </row>
    <row r="115" spans="1:15" ht="50.1" customHeight="1" x14ac:dyDescent="0.3">
      <c r="A115" s="65">
        <v>76</v>
      </c>
      <c r="B115" s="33" t="s">
        <v>142</v>
      </c>
      <c r="C115" s="29" t="s">
        <v>62</v>
      </c>
      <c r="D115" s="28" t="s">
        <v>341</v>
      </c>
      <c r="E115" s="87" t="str">
        <f>IF(G115="NVT",DropdownAntwoord!A$3,"")</f>
        <v/>
      </c>
      <c r="F115" s="83"/>
      <c r="G115" s="63" t="str">
        <f t="shared" si="0"/>
        <v/>
      </c>
      <c r="H115" s="32">
        <v>3</v>
      </c>
      <c r="I115" s="30" t="str">
        <f>IFERROR(VLOOKUP(M115,Context!$E$5:$G$37,3),"")</f>
        <v>Y</v>
      </c>
      <c r="J115" s="30" t="str">
        <f>IFERROR(VLOOKUP(N115,Context!$E$5:$G$37,3),"")</f>
        <v>Y</v>
      </c>
      <c r="K115" s="30" t="str">
        <f>IFERROR(VLOOKUP(O115,Context!$E$5:$G$37,3),"")</f>
        <v/>
      </c>
      <c r="L115" s="32"/>
      <c r="M115" s="37" t="s">
        <v>205</v>
      </c>
      <c r="N115" s="33" t="s">
        <v>206</v>
      </c>
      <c r="O115" s="33"/>
    </row>
    <row r="116" spans="1:15" ht="50.1" customHeight="1" x14ac:dyDescent="0.3">
      <c r="A116" s="65">
        <v>77</v>
      </c>
      <c r="B116" s="33" t="s">
        <v>142</v>
      </c>
      <c r="C116" s="29" t="s">
        <v>61</v>
      </c>
      <c r="D116" s="28" t="s">
        <v>342</v>
      </c>
      <c r="E116" s="87" t="str">
        <f>IF(G116="NVT",DropdownAntwoord!A$3,"")</f>
        <v/>
      </c>
      <c r="F116" s="83"/>
      <c r="G116" s="63" t="str">
        <f t="shared" si="0"/>
        <v/>
      </c>
      <c r="H116" s="32">
        <v>3</v>
      </c>
      <c r="I116" s="30" t="str">
        <f>IFERROR(VLOOKUP(M116,Context!$E$5:$G$37,3),"")</f>
        <v>Y</v>
      </c>
      <c r="J116" s="30" t="str">
        <f>IFERROR(VLOOKUP(N116,Context!$E$5:$G$37,3),"")</f>
        <v>Y</v>
      </c>
      <c r="K116" s="30" t="str">
        <f>IFERROR(VLOOKUP(O116,Context!$E$5:$G$37,3),"")</f>
        <v/>
      </c>
      <c r="L116" s="30"/>
      <c r="M116" s="37" t="s">
        <v>205</v>
      </c>
      <c r="N116" s="33" t="s">
        <v>206</v>
      </c>
      <c r="O116" s="33"/>
    </row>
    <row r="117" spans="1:15" ht="50.1" customHeight="1" x14ac:dyDescent="0.3">
      <c r="A117" s="65">
        <v>78</v>
      </c>
      <c r="B117" s="33" t="s">
        <v>142</v>
      </c>
      <c r="C117" s="29" t="s">
        <v>57</v>
      </c>
      <c r="D117" s="28" t="s">
        <v>343</v>
      </c>
      <c r="E117" s="87" t="str">
        <f>IF(G117="NVT",DropdownAntwoord!A$3,"")</f>
        <v/>
      </c>
      <c r="F117" s="83"/>
      <c r="G117" s="63" t="str">
        <f t="shared" si="0"/>
        <v/>
      </c>
      <c r="H117" s="32">
        <v>3</v>
      </c>
      <c r="I117" s="30" t="str">
        <f>IFERROR(VLOOKUP(M117,Context!$E$5:$G$37,3),"")</f>
        <v>Y</v>
      </c>
      <c r="J117" s="30" t="str">
        <f>IFERROR(VLOOKUP(N117,Context!$E$5:$G$37,3),"")</f>
        <v>Y</v>
      </c>
      <c r="K117" s="30" t="str">
        <f>IFERROR(VLOOKUP(O117,Context!$E$5:$G$37,3),"")</f>
        <v/>
      </c>
      <c r="L117" s="32"/>
      <c r="M117" s="37" t="s">
        <v>205</v>
      </c>
      <c r="N117" s="33" t="s">
        <v>206</v>
      </c>
      <c r="O117" s="33"/>
    </row>
    <row r="118" spans="1:15" ht="30" customHeight="1" x14ac:dyDescent="0.3">
      <c r="A118" s="65"/>
      <c r="B118" s="33"/>
      <c r="C118" s="30"/>
      <c r="D118" s="57" t="s">
        <v>344</v>
      </c>
      <c r="E118" s="86"/>
      <c r="F118" s="90"/>
      <c r="G118" s="63" t="str">
        <f t="shared" si="0"/>
        <v>NVT</v>
      </c>
      <c r="H118" s="32">
        <v>3</v>
      </c>
      <c r="I118" s="30" t="str">
        <f>IFERROR(VLOOKUP(M118,Context!$E$5:$G$37,3),"")</f>
        <v/>
      </c>
      <c r="J118" s="30" t="str">
        <f>IFERROR(VLOOKUP(N118,Context!$E$5:$G$37,3),"")</f>
        <v/>
      </c>
      <c r="K118" s="30" t="str">
        <f>IFERROR(VLOOKUP(O118,Context!$E$5:$G$37,3),"")</f>
        <v/>
      </c>
      <c r="L118" s="30"/>
      <c r="M118" s="33"/>
      <c r="N118" s="33"/>
      <c r="O118" s="33"/>
    </row>
    <row r="119" spans="1:15" ht="50.1" customHeight="1" x14ac:dyDescent="0.3">
      <c r="A119" s="65">
        <v>79</v>
      </c>
      <c r="B119" s="33" t="s">
        <v>142</v>
      </c>
      <c r="C119" s="29" t="s">
        <v>60</v>
      </c>
      <c r="D119" s="28" t="s">
        <v>345</v>
      </c>
      <c r="E119" s="87" t="str">
        <f>IF(G119="NVT",DropdownAntwoord!A$3,"")</f>
        <v/>
      </c>
      <c r="F119" s="83"/>
      <c r="G119" s="63" t="str">
        <f t="shared" si="0"/>
        <v/>
      </c>
      <c r="H119" s="32">
        <v>3</v>
      </c>
      <c r="I119" s="30" t="str">
        <f>IFERROR(VLOOKUP(M119,Context!$E$5:$G$37,3),"")</f>
        <v>Y</v>
      </c>
      <c r="J119" s="30" t="str">
        <f>IFERROR(VLOOKUP(N119,Context!$E$5:$G$37,3),"")</f>
        <v>Y</v>
      </c>
      <c r="K119" s="30" t="str">
        <f>IFERROR(VLOOKUP(O119,Context!$E$5:$G$37,3),"")</f>
        <v/>
      </c>
      <c r="L119" s="32"/>
      <c r="M119" s="37" t="s">
        <v>205</v>
      </c>
      <c r="N119" s="33" t="s">
        <v>206</v>
      </c>
      <c r="O119" s="33"/>
    </row>
    <row r="120" spans="1:15" ht="30" customHeight="1" x14ac:dyDescent="0.3">
      <c r="A120" s="65"/>
      <c r="B120" s="33"/>
      <c r="C120" s="30"/>
      <c r="D120" s="57" t="s">
        <v>346</v>
      </c>
      <c r="E120" s="86"/>
      <c r="F120" s="90"/>
      <c r="G120" s="63" t="str">
        <f t="shared" si="0"/>
        <v>NVT</v>
      </c>
      <c r="H120" s="32">
        <v>3</v>
      </c>
      <c r="I120" s="30" t="str">
        <f>IFERROR(VLOOKUP(M120,Context!$E$5:$G$37,3),"")</f>
        <v/>
      </c>
      <c r="J120" s="30" t="str">
        <f>IFERROR(VLOOKUP(N120,Context!$E$5:$G$37,3),"")</f>
        <v/>
      </c>
      <c r="K120" s="30" t="str">
        <f>IFERROR(VLOOKUP(O120,Context!$E$5:$G$37,3),"")</f>
        <v/>
      </c>
      <c r="L120" s="30"/>
      <c r="M120" s="33"/>
      <c r="N120" s="33"/>
      <c r="O120" s="33"/>
    </row>
    <row r="121" spans="1:15" ht="73.5" customHeight="1" x14ac:dyDescent="0.3">
      <c r="A121" s="65">
        <v>80</v>
      </c>
      <c r="B121" s="33" t="s">
        <v>142</v>
      </c>
      <c r="C121" s="29" t="s">
        <v>59</v>
      </c>
      <c r="D121" s="28" t="s">
        <v>347</v>
      </c>
      <c r="E121" s="87" t="str">
        <f>IF(G121="NVT",DropdownAntwoord!A$3,"")</f>
        <v/>
      </c>
      <c r="F121" s="83"/>
      <c r="G121" s="63" t="str">
        <f t="shared" si="0"/>
        <v/>
      </c>
      <c r="H121" s="32">
        <v>3</v>
      </c>
      <c r="I121" s="30" t="str">
        <f>IFERROR(VLOOKUP(M121,Context!$E$5:$G$37,3),"")</f>
        <v>Y</v>
      </c>
      <c r="J121" s="30" t="str">
        <f>IFERROR(VLOOKUP(N121,Context!$E$5:$G$37,3),"")</f>
        <v>Y</v>
      </c>
      <c r="K121" s="30" t="str">
        <f>IFERROR(VLOOKUP(O121,Context!$E$5:$G$37,3),"")</f>
        <v/>
      </c>
      <c r="L121" s="32"/>
      <c r="M121" s="37" t="s">
        <v>205</v>
      </c>
      <c r="N121" s="33" t="s">
        <v>206</v>
      </c>
      <c r="O121" s="33"/>
    </row>
    <row r="122" spans="1:15" ht="50.1" customHeight="1" x14ac:dyDescent="0.3">
      <c r="A122" s="65">
        <v>81</v>
      </c>
      <c r="B122" s="33" t="s">
        <v>142</v>
      </c>
      <c r="C122" s="29" t="s">
        <v>58</v>
      </c>
      <c r="D122" s="28" t="s">
        <v>348</v>
      </c>
      <c r="E122" s="87" t="str">
        <f>IF(G122="NVT",DropdownAntwoord!A$3,"")</f>
        <v/>
      </c>
      <c r="F122" s="83"/>
      <c r="G122" s="63" t="str">
        <f t="shared" si="0"/>
        <v/>
      </c>
      <c r="H122" s="32">
        <v>3</v>
      </c>
      <c r="I122" s="30" t="str">
        <f>IFERROR(VLOOKUP(M122,Context!$E$5:$G$37,3),"")</f>
        <v>Y</v>
      </c>
      <c r="J122" s="30" t="str">
        <f>IFERROR(VLOOKUP(N122,Context!$E$5:$G$37,3),"")</f>
        <v>Y</v>
      </c>
      <c r="K122" s="30" t="str">
        <f>IFERROR(VLOOKUP(O122,Context!$E$5:$G$37,3),"")</f>
        <v/>
      </c>
      <c r="L122" s="30"/>
      <c r="M122" s="37" t="s">
        <v>205</v>
      </c>
      <c r="N122" s="33" t="s">
        <v>206</v>
      </c>
      <c r="O122" s="33"/>
    </row>
    <row r="123" spans="1:15" ht="50.1" customHeight="1" x14ac:dyDescent="0.3">
      <c r="A123" s="65">
        <v>82</v>
      </c>
      <c r="B123" s="33" t="s">
        <v>142</v>
      </c>
      <c r="C123" s="29" t="s">
        <v>57</v>
      </c>
      <c r="D123" s="28" t="s">
        <v>349</v>
      </c>
      <c r="E123" s="87" t="str">
        <f>IF(G123="NVT",DropdownAntwoord!A$3,"")</f>
        <v/>
      </c>
      <c r="F123" s="83"/>
      <c r="G123" s="63" t="str">
        <f t="shared" si="0"/>
        <v/>
      </c>
      <c r="H123" s="32">
        <v>3</v>
      </c>
      <c r="I123" s="30" t="str">
        <f>IFERROR(VLOOKUP(M123,Context!$E$5:$G$37,3),"")</f>
        <v>Y</v>
      </c>
      <c r="J123" s="30" t="str">
        <f>IFERROR(VLOOKUP(N123,Context!$E$5:$G$37,3),"")</f>
        <v>Y</v>
      </c>
      <c r="K123" s="30" t="str">
        <f>IFERROR(VLOOKUP(O123,Context!$E$5:$G$37,3),"")</f>
        <v/>
      </c>
      <c r="L123" s="32"/>
      <c r="M123" s="37" t="s">
        <v>205</v>
      </c>
      <c r="N123" s="33" t="s">
        <v>206</v>
      </c>
      <c r="O123" s="33"/>
    </row>
    <row r="124" spans="1:15" ht="50.1" customHeight="1" x14ac:dyDescent="0.3">
      <c r="A124" s="65">
        <v>83</v>
      </c>
      <c r="B124" s="33" t="s">
        <v>142</v>
      </c>
      <c r="C124" s="29" t="s">
        <v>56</v>
      </c>
      <c r="D124" s="28" t="s">
        <v>350</v>
      </c>
      <c r="E124" s="87" t="str">
        <f>IF(G124="NVT",DropdownAntwoord!A$3,"")</f>
        <v/>
      </c>
      <c r="F124" s="83"/>
      <c r="G124" s="63" t="str">
        <f t="shared" si="0"/>
        <v/>
      </c>
      <c r="H124" s="32">
        <v>3</v>
      </c>
      <c r="I124" s="30" t="str">
        <f>IFERROR(VLOOKUP(M124,Context!$E$5:$G$37,3),"")</f>
        <v>Y</v>
      </c>
      <c r="J124" s="30" t="str">
        <f>IFERROR(VLOOKUP(N124,Context!$E$5:$G$37,3),"")</f>
        <v>Y</v>
      </c>
      <c r="K124" s="30" t="str">
        <f>IFERROR(VLOOKUP(O124,Context!$E$5:$G$37,3),"")</f>
        <v/>
      </c>
      <c r="L124" s="30"/>
      <c r="M124" s="37" t="s">
        <v>205</v>
      </c>
      <c r="N124" s="33" t="s">
        <v>206</v>
      </c>
      <c r="O124" s="33"/>
    </row>
    <row r="125" spans="1:15" ht="50.1" customHeight="1" x14ac:dyDescent="0.3">
      <c r="A125" s="65">
        <v>84</v>
      </c>
      <c r="B125" s="33" t="s">
        <v>151</v>
      </c>
      <c r="C125" s="28" t="s">
        <v>0</v>
      </c>
      <c r="D125" s="28" t="s">
        <v>351</v>
      </c>
      <c r="E125" s="87" t="str">
        <f>IF(G125="NVT",DropdownAntwoord!A$3,"")</f>
        <v/>
      </c>
      <c r="F125" s="83"/>
      <c r="G125" s="63" t="str">
        <f t="shared" si="0"/>
        <v/>
      </c>
      <c r="H125" s="32">
        <v>3</v>
      </c>
      <c r="I125" s="30" t="str">
        <f>IFERROR(VLOOKUP(M125,Context!$E$5:$G$37,3),"")</f>
        <v>Y</v>
      </c>
      <c r="J125" s="30" t="str">
        <f>IFERROR(VLOOKUP(N125,Context!$E$5:$G$37,3),"")</f>
        <v>Y</v>
      </c>
      <c r="K125" s="30" t="str">
        <f>IFERROR(VLOOKUP(O125,Context!$E$5:$G$37,3),"")</f>
        <v>Y</v>
      </c>
      <c r="L125" s="30"/>
      <c r="M125" s="37" t="s">
        <v>205</v>
      </c>
      <c r="N125" s="33" t="s">
        <v>206</v>
      </c>
      <c r="O125" s="33" t="s">
        <v>205</v>
      </c>
    </row>
    <row r="126" spans="1:15" s="26" customFormat="1" ht="30" customHeight="1" x14ac:dyDescent="0.3">
      <c r="A126" s="64" t="s">
        <v>226</v>
      </c>
      <c r="B126" s="33"/>
      <c r="C126" s="32"/>
      <c r="D126" s="56" t="s">
        <v>352</v>
      </c>
      <c r="E126" s="52"/>
      <c r="F126" s="89"/>
      <c r="G126" s="63" t="str">
        <f t="shared" si="0"/>
        <v>NVT</v>
      </c>
      <c r="H126" s="32">
        <v>3</v>
      </c>
      <c r="I126" s="30" t="str">
        <f>IFERROR(VLOOKUP(M126,Context!$E$5:$G$37,3),"")</f>
        <v/>
      </c>
      <c r="J126" s="30" t="str">
        <f>IFERROR(VLOOKUP(N126,Context!$E$5:$G$37,3),"")</f>
        <v/>
      </c>
      <c r="K126" s="30" t="str">
        <f>IFERROR(VLOOKUP(O126,Context!$E$5:$G$37,3),"")</f>
        <v/>
      </c>
      <c r="L126" s="32"/>
      <c r="M126" s="36"/>
      <c r="N126" s="36"/>
      <c r="O126" s="36"/>
    </row>
    <row r="127" spans="1:15" ht="41.4" x14ac:dyDescent="0.3">
      <c r="A127" s="65"/>
      <c r="B127" s="33"/>
      <c r="C127" s="30"/>
      <c r="D127" s="57" t="s">
        <v>353</v>
      </c>
      <c r="E127" s="86"/>
      <c r="F127" s="90"/>
      <c r="G127" s="63" t="str">
        <f t="shared" si="0"/>
        <v>NVT</v>
      </c>
      <c r="H127" s="32">
        <v>3</v>
      </c>
      <c r="I127" s="30" t="str">
        <f>IFERROR(VLOOKUP(M127,Context!$E$5:$G$37,3),"")</f>
        <v/>
      </c>
      <c r="J127" s="30" t="str">
        <f>IFERROR(VLOOKUP(N127,Context!$E$5:$G$37,3),"")</f>
        <v/>
      </c>
      <c r="K127" s="30" t="str">
        <f>IFERROR(VLOOKUP(O127,Context!$E$5:$G$37,3),"")</f>
        <v/>
      </c>
      <c r="L127" s="30"/>
      <c r="M127" s="33"/>
      <c r="N127" s="33"/>
      <c r="O127" s="33"/>
    </row>
    <row r="128" spans="1:15" ht="50.1" customHeight="1" x14ac:dyDescent="0.3">
      <c r="A128" s="65">
        <v>85</v>
      </c>
      <c r="B128" s="33" t="s">
        <v>142</v>
      </c>
      <c r="C128" s="29" t="s">
        <v>54</v>
      </c>
      <c r="D128" s="28" t="s">
        <v>354</v>
      </c>
      <c r="E128" s="87" t="str">
        <f>IF(G128="NVT",DropdownAntwoord!A$3,"")</f>
        <v/>
      </c>
      <c r="F128" s="83"/>
      <c r="G128" s="63" t="str">
        <f t="shared" si="0"/>
        <v/>
      </c>
      <c r="H128" s="32">
        <v>3</v>
      </c>
      <c r="I128" s="30" t="str">
        <f>IFERROR(VLOOKUP(M128,Context!$E$5:$G$37,3),"")</f>
        <v>Y</v>
      </c>
      <c r="J128" s="30" t="str">
        <f>IFERROR(VLOOKUP(N128,Context!$E$5:$G$37,3),"")</f>
        <v>Y</v>
      </c>
      <c r="K128" s="30" t="str">
        <f>IFERROR(VLOOKUP(O128,Context!$E$5:$G$37,3),"")</f>
        <v/>
      </c>
      <c r="L128" s="32"/>
      <c r="M128" s="37" t="s">
        <v>205</v>
      </c>
      <c r="N128" s="33" t="s">
        <v>206</v>
      </c>
      <c r="O128" s="33"/>
    </row>
    <row r="129" spans="1:15" ht="50.1" customHeight="1" x14ac:dyDescent="0.3">
      <c r="A129" s="65">
        <v>86</v>
      </c>
      <c r="B129" s="33" t="s">
        <v>142</v>
      </c>
      <c r="C129" s="29" t="s">
        <v>54</v>
      </c>
      <c r="D129" s="28" t="s">
        <v>355</v>
      </c>
      <c r="E129" s="87" t="str">
        <f>IF(G129="NVT",DropdownAntwoord!A$3,"")</f>
        <v/>
      </c>
      <c r="F129" s="83"/>
      <c r="G129" s="63" t="str">
        <f t="shared" si="0"/>
        <v/>
      </c>
      <c r="H129" s="32">
        <v>3</v>
      </c>
      <c r="I129" s="30" t="str">
        <f>IFERROR(VLOOKUP(M129,Context!$E$5:$G$37,3),"")</f>
        <v>Y</v>
      </c>
      <c r="J129" s="30" t="str">
        <f>IFERROR(VLOOKUP(N129,Context!$E$5:$G$37,3),"")</f>
        <v>Y</v>
      </c>
      <c r="K129" s="30" t="str">
        <f>IFERROR(VLOOKUP(O129,Context!$E$5:$G$37,3),"")</f>
        <v/>
      </c>
      <c r="L129" s="30"/>
      <c r="M129" s="37" t="s">
        <v>205</v>
      </c>
      <c r="N129" s="33" t="s">
        <v>206</v>
      </c>
      <c r="O129" s="33"/>
    </row>
    <row r="130" spans="1:15" ht="50.1" customHeight="1" x14ac:dyDescent="0.3">
      <c r="A130" s="65">
        <v>87</v>
      </c>
      <c r="B130" s="33" t="s">
        <v>142</v>
      </c>
      <c r="C130" s="29" t="s">
        <v>53</v>
      </c>
      <c r="D130" s="28" t="s">
        <v>356</v>
      </c>
      <c r="E130" s="87" t="str">
        <f>IF(G130="NVT",DropdownAntwoord!A$3,"")</f>
        <v/>
      </c>
      <c r="F130" s="83"/>
      <c r="G130" s="63" t="str">
        <f t="shared" si="0"/>
        <v/>
      </c>
      <c r="H130" s="32">
        <v>3</v>
      </c>
      <c r="I130" s="30" t="str">
        <f>IFERROR(VLOOKUP(M130,Context!$E$5:$G$37,3),"")</f>
        <v>Y</v>
      </c>
      <c r="J130" s="30" t="str">
        <f>IFERROR(VLOOKUP(N130,Context!$E$5:$G$37,3),"")</f>
        <v>Y</v>
      </c>
      <c r="K130" s="30" t="str">
        <f>IFERROR(VLOOKUP(O130,Context!$E$5:$G$37,3),"")</f>
        <v/>
      </c>
      <c r="L130" s="32"/>
      <c r="M130" s="37" t="s">
        <v>205</v>
      </c>
      <c r="N130" s="33" t="s">
        <v>206</v>
      </c>
      <c r="O130" s="33"/>
    </row>
    <row r="131" spans="1:15" ht="30" customHeight="1" x14ac:dyDescent="0.3">
      <c r="A131" s="65"/>
      <c r="B131" s="33"/>
      <c r="C131" s="30"/>
      <c r="D131" s="57" t="s">
        <v>357</v>
      </c>
      <c r="E131" s="86"/>
      <c r="F131" s="90"/>
      <c r="G131" s="63" t="str">
        <f t="shared" si="0"/>
        <v>NVT</v>
      </c>
      <c r="H131" s="32">
        <v>3</v>
      </c>
      <c r="I131" s="30" t="str">
        <f>IFERROR(VLOOKUP(M131,Context!$E$5:$G$37,3),"")</f>
        <v/>
      </c>
      <c r="J131" s="30" t="str">
        <f>IFERROR(VLOOKUP(N131,Context!$E$5:$G$37,3),"")</f>
        <v/>
      </c>
      <c r="K131" s="30" t="str">
        <f>IFERROR(VLOOKUP(O131,Context!$E$5:$G$37,3),"")</f>
        <v/>
      </c>
      <c r="L131" s="30"/>
      <c r="M131" s="33"/>
      <c r="N131" s="33"/>
      <c r="O131" s="33"/>
    </row>
    <row r="132" spans="1:15" ht="57.75" customHeight="1" x14ac:dyDescent="0.3">
      <c r="A132" s="65">
        <v>88</v>
      </c>
      <c r="B132" s="33" t="s">
        <v>152</v>
      </c>
      <c r="C132" s="29" t="s">
        <v>50</v>
      </c>
      <c r="D132" s="28" t="s">
        <v>541</v>
      </c>
      <c r="E132" s="87" t="str">
        <f>IF(G132="NVT",DropdownAntwoord!A$3,"")</f>
        <v/>
      </c>
      <c r="F132" s="83"/>
      <c r="G132" s="63" t="str">
        <f t="shared" si="0"/>
        <v/>
      </c>
      <c r="H132" s="32">
        <v>3</v>
      </c>
      <c r="I132" s="30" t="str">
        <f>IFERROR(VLOOKUP(M132,Context!$E$5:$G$37,3),"")</f>
        <v>Y</v>
      </c>
      <c r="J132" s="30" t="str">
        <f>IFERROR(VLOOKUP(N132,Context!$E$5:$G$37,3),"")</f>
        <v>Y</v>
      </c>
      <c r="K132" s="30" t="str">
        <f>IFERROR(VLOOKUP(O132,Context!$E$5:$G$37,3),"")</f>
        <v/>
      </c>
      <c r="L132" s="32"/>
      <c r="M132" s="37" t="s">
        <v>205</v>
      </c>
      <c r="N132" s="33" t="s">
        <v>206</v>
      </c>
      <c r="O132" s="33"/>
    </row>
    <row r="133" spans="1:15" ht="50.1" customHeight="1" x14ac:dyDescent="0.3">
      <c r="A133" s="65">
        <v>89</v>
      </c>
      <c r="B133" s="33" t="s">
        <v>152</v>
      </c>
      <c r="C133" s="29" t="s">
        <v>0</v>
      </c>
      <c r="D133" s="28" t="s">
        <v>358</v>
      </c>
      <c r="E133" s="87" t="str">
        <f>IF(G133="NVT",DropdownAntwoord!A$3,"")</f>
        <v/>
      </c>
      <c r="F133" s="83"/>
      <c r="G133" s="63" t="str">
        <f t="shared" si="0"/>
        <v/>
      </c>
      <c r="H133" s="32">
        <v>3</v>
      </c>
      <c r="I133" s="30" t="str">
        <f>IFERROR(VLOOKUP(M133,Context!$E$5:$G$37,3),"")</f>
        <v>Y</v>
      </c>
      <c r="J133" s="30" t="str">
        <f>IFERROR(VLOOKUP(N133,Context!$E$5:$G$37,3),"")</f>
        <v>Y</v>
      </c>
      <c r="K133" s="30" t="str">
        <f>IFERROR(VLOOKUP(O133,Context!$E$5:$G$37,3),"")</f>
        <v>Y</v>
      </c>
      <c r="L133" s="30"/>
      <c r="M133" s="37" t="s">
        <v>205</v>
      </c>
      <c r="N133" s="33" t="s">
        <v>206</v>
      </c>
      <c r="O133" s="33" t="s">
        <v>207</v>
      </c>
    </row>
    <row r="134" spans="1:15" ht="29.25" customHeight="1" x14ac:dyDescent="0.3">
      <c r="A134" s="65">
        <v>90</v>
      </c>
      <c r="B134" s="33" t="s">
        <v>152</v>
      </c>
      <c r="C134" s="29" t="s">
        <v>51</v>
      </c>
      <c r="D134" s="28" t="s">
        <v>359</v>
      </c>
      <c r="E134" s="87" t="str">
        <f>IF(G134="NVT",DropdownAntwoord!A$3,"")</f>
        <v/>
      </c>
      <c r="F134" s="83"/>
      <c r="G134" s="63" t="str">
        <f t="shared" si="0"/>
        <v/>
      </c>
      <c r="H134" s="32">
        <v>3</v>
      </c>
      <c r="I134" s="30" t="str">
        <f>IFERROR(VLOOKUP(M134,Context!$E$5:$G$37,3),"")</f>
        <v>Y</v>
      </c>
      <c r="J134" s="30" t="str">
        <f>IFERROR(VLOOKUP(N134,Context!$E$5:$G$37,3),"")</f>
        <v>Y</v>
      </c>
      <c r="K134" s="30" t="str">
        <f>IFERROR(VLOOKUP(O134,Context!$E$5:$G$37,3),"")</f>
        <v/>
      </c>
      <c r="L134" s="32"/>
      <c r="M134" s="37" t="s">
        <v>205</v>
      </c>
      <c r="N134" s="33" t="s">
        <v>206</v>
      </c>
      <c r="O134" s="33"/>
    </row>
    <row r="135" spans="1:15" ht="50.1" customHeight="1" x14ac:dyDescent="0.3">
      <c r="A135" s="65">
        <v>91</v>
      </c>
      <c r="B135" s="33" t="s">
        <v>152</v>
      </c>
      <c r="C135" s="29" t="s">
        <v>50</v>
      </c>
      <c r="D135" s="28" t="s">
        <v>360</v>
      </c>
      <c r="E135" s="87" t="str">
        <f>IF(G135="NVT",DropdownAntwoord!A$3,"")</f>
        <v/>
      </c>
      <c r="F135" s="83"/>
      <c r="G135" s="63" t="str">
        <f t="shared" si="0"/>
        <v/>
      </c>
      <c r="H135" s="32">
        <v>3</v>
      </c>
      <c r="I135" s="30" t="str">
        <f>IFERROR(VLOOKUP(M135,Context!$E$5:$G$37,3),"")</f>
        <v>Y</v>
      </c>
      <c r="J135" s="30" t="str">
        <f>IFERROR(VLOOKUP(N135,Context!$E$5:$G$37,3),"")</f>
        <v>Y</v>
      </c>
      <c r="K135" s="30" t="str">
        <f>IFERROR(VLOOKUP(O135,Context!$E$5:$G$37,3),"")</f>
        <v>Y</v>
      </c>
      <c r="L135" s="32"/>
      <c r="M135" s="37" t="s">
        <v>205</v>
      </c>
      <c r="N135" s="33" t="s">
        <v>206</v>
      </c>
      <c r="O135" s="33" t="s">
        <v>207</v>
      </c>
    </row>
    <row r="136" spans="1:15" ht="63.75" customHeight="1" x14ac:dyDescent="0.3">
      <c r="A136" s="65">
        <v>92</v>
      </c>
      <c r="B136" s="33" t="s">
        <v>152</v>
      </c>
      <c r="C136" s="29" t="s">
        <v>50</v>
      </c>
      <c r="D136" s="28" t="s">
        <v>361</v>
      </c>
      <c r="E136" s="87" t="str">
        <f>IF(G136="NVT",DropdownAntwoord!A$3,"")</f>
        <v/>
      </c>
      <c r="F136" s="83"/>
      <c r="G136" s="63" t="str">
        <f t="shared" si="0"/>
        <v/>
      </c>
      <c r="H136" s="32">
        <v>3</v>
      </c>
      <c r="I136" s="30" t="str">
        <f>IFERROR(VLOOKUP(M136,Context!$E$5:$G$37,3),"")</f>
        <v>Y</v>
      </c>
      <c r="J136" s="30" t="str">
        <f>IFERROR(VLOOKUP(N136,Context!$E$5:$G$37,3),"")</f>
        <v>Y</v>
      </c>
      <c r="K136" s="30" t="str">
        <f>IFERROR(VLOOKUP(O136,Context!$E$5:$G$37,3),"")</f>
        <v>Y</v>
      </c>
      <c r="L136" s="30"/>
      <c r="M136" s="37" t="s">
        <v>205</v>
      </c>
      <c r="N136" s="33" t="s">
        <v>206</v>
      </c>
      <c r="O136" s="33" t="s">
        <v>207</v>
      </c>
    </row>
    <row r="137" spans="1:15" ht="50.1" customHeight="1" x14ac:dyDescent="0.3">
      <c r="A137" s="65">
        <v>93</v>
      </c>
      <c r="B137" s="33" t="s">
        <v>152</v>
      </c>
      <c r="C137" s="29" t="s">
        <v>50</v>
      </c>
      <c r="D137" s="28" t="s">
        <v>362</v>
      </c>
      <c r="E137" s="87" t="str">
        <f>IF(G137="NVT",DropdownAntwoord!A$3,"")</f>
        <v/>
      </c>
      <c r="F137" s="83"/>
      <c r="G137" s="63" t="str">
        <f t="shared" si="0"/>
        <v/>
      </c>
      <c r="H137" s="32">
        <v>3</v>
      </c>
      <c r="I137" s="30" t="str">
        <f>IFERROR(VLOOKUP(M137,Context!$E$5:$G$37,3),"")</f>
        <v/>
      </c>
      <c r="J137" s="30" t="str">
        <f>IFERROR(VLOOKUP(N137,Context!$E$5:$G$37,3),"")</f>
        <v>Y</v>
      </c>
      <c r="K137" s="30" t="str">
        <f>IFERROR(VLOOKUP(O137,Context!$E$5:$G$37,3),"")</f>
        <v/>
      </c>
      <c r="L137" s="32"/>
      <c r="M137" s="37"/>
      <c r="N137" s="33" t="s">
        <v>206</v>
      </c>
      <c r="O137" s="33"/>
    </row>
    <row r="138" spans="1:15" ht="50.1" customHeight="1" x14ac:dyDescent="0.3">
      <c r="A138" s="65">
        <v>94</v>
      </c>
      <c r="B138" s="33" t="s">
        <v>152</v>
      </c>
      <c r="C138" s="29" t="s">
        <v>50</v>
      </c>
      <c r="D138" s="28" t="s">
        <v>363</v>
      </c>
      <c r="E138" s="87" t="str">
        <f>IF(G138="NVT",DropdownAntwoord!A$3,"")</f>
        <v/>
      </c>
      <c r="F138" s="83"/>
      <c r="G138" s="63" t="str">
        <f t="shared" si="0"/>
        <v/>
      </c>
      <c r="H138" s="32">
        <v>3</v>
      </c>
      <c r="I138" s="30" t="str">
        <f>IFERROR(VLOOKUP(M138,Context!$E$5:$G$37,3),"")</f>
        <v>Y</v>
      </c>
      <c r="J138" s="30" t="str">
        <f>IFERROR(VLOOKUP(N138,Context!$E$5:$G$37,3),"")</f>
        <v>Y</v>
      </c>
      <c r="K138" s="30" t="str">
        <f>IFERROR(VLOOKUP(O138,Context!$E$5:$G$37,3),"")</f>
        <v/>
      </c>
      <c r="L138" s="30"/>
      <c r="M138" s="37" t="s">
        <v>205</v>
      </c>
      <c r="N138" s="33" t="s">
        <v>206</v>
      </c>
      <c r="O138" s="33"/>
    </row>
    <row r="139" spans="1:15" ht="50.1" customHeight="1" x14ac:dyDescent="0.3">
      <c r="A139" s="65">
        <v>95</v>
      </c>
      <c r="B139" s="33" t="s">
        <v>152</v>
      </c>
      <c r="C139" s="29" t="s">
        <v>50</v>
      </c>
      <c r="D139" s="28" t="s">
        <v>364</v>
      </c>
      <c r="E139" s="87" t="str">
        <f>IF(G139="NVT",DropdownAntwoord!A$3,"")</f>
        <v/>
      </c>
      <c r="F139" s="83"/>
      <c r="G139" s="63" t="str">
        <f t="shared" si="0"/>
        <v/>
      </c>
      <c r="H139" s="32">
        <v>3</v>
      </c>
      <c r="I139" s="30" t="str">
        <f>IFERROR(VLOOKUP(M139,Context!$E$5:$G$37,3),"")</f>
        <v>Y</v>
      </c>
      <c r="J139" s="30" t="str">
        <f>IFERROR(VLOOKUP(N139,Context!$E$5:$G$37,3),"")</f>
        <v>Y</v>
      </c>
      <c r="K139" s="30" t="str">
        <f>IFERROR(VLOOKUP(O139,Context!$E$5:$G$37,3),"")</f>
        <v/>
      </c>
      <c r="L139" s="32"/>
      <c r="M139" s="37" t="s">
        <v>205</v>
      </c>
      <c r="N139" s="33" t="s">
        <v>206</v>
      </c>
      <c r="O139" s="33"/>
    </row>
    <row r="140" spans="1:15" ht="76.5" customHeight="1" x14ac:dyDescent="0.3">
      <c r="A140" s="65">
        <v>96</v>
      </c>
      <c r="B140" s="33" t="s">
        <v>152</v>
      </c>
      <c r="C140" s="29" t="s">
        <v>50</v>
      </c>
      <c r="D140" s="28" t="s">
        <v>365</v>
      </c>
      <c r="E140" s="87" t="str">
        <f>IF(G140="NVT",DropdownAntwoord!A$3,"")</f>
        <v/>
      </c>
      <c r="F140" s="83"/>
      <c r="G140" s="63" t="str">
        <f t="shared" si="0"/>
        <v/>
      </c>
      <c r="H140" s="32">
        <v>3</v>
      </c>
      <c r="I140" s="30" t="str">
        <f>IFERROR(VLOOKUP(M140,Context!$E$5:$G$37,3),"")</f>
        <v>Y</v>
      </c>
      <c r="J140" s="30" t="str">
        <f>IFERROR(VLOOKUP(N140,Context!$E$5:$G$37,3),"")</f>
        <v>Y</v>
      </c>
      <c r="K140" s="30" t="str">
        <f>IFERROR(VLOOKUP(O140,Context!$E$5:$G$37,3),"")</f>
        <v/>
      </c>
      <c r="L140" s="30"/>
      <c r="M140" s="37" t="s">
        <v>205</v>
      </c>
      <c r="N140" s="33" t="s">
        <v>206</v>
      </c>
      <c r="O140" s="33"/>
    </row>
    <row r="141" spans="1:15" ht="50.1" customHeight="1" x14ac:dyDescent="0.3">
      <c r="A141" s="65">
        <v>97</v>
      </c>
      <c r="B141" s="33" t="s">
        <v>152</v>
      </c>
      <c r="C141" s="29" t="s">
        <v>50</v>
      </c>
      <c r="D141" s="28" t="s">
        <v>366</v>
      </c>
      <c r="E141" s="87" t="str">
        <f>IF(G141="NVT",DropdownAntwoord!A$3,"")</f>
        <v/>
      </c>
      <c r="F141" s="83"/>
      <c r="G141" s="63" t="str">
        <f t="shared" si="0"/>
        <v/>
      </c>
      <c r="H141" s="32">
        <v>3</v>
      </c>
      <c r="I141" s="30" t="str">
        <f>IFERROR(VLOOKUP(M141,Context!$E$5:$G$37,3),"")</f>
        <v/>
      </c>
      <c r="J141" s="30" t="str">
        <f>IFERROR(VLOOKUP(N141,Context!$E$5:$G$37,3),"")</f>
        <v>Y</v>
      </c>
      <c r="K141" s="30" t="str">
        <f>IFERROR(VLOOKUP(O141,Context!$E$5:$G$37,3),"")</f>
        <v/>
      </c>
      <c r="L141" s="32"/>
      <c r="M141" s="37"/>
      <c r="N141" s="33" t="s">
        <v>206</v>
      </c>
      <c r="O141" s="33"/>
    </row>
    <row r="142" spans="1:15" ht="50.1" customHeight="1" x14ac:dyDescent="0.3">
      <c r="A142" s="65">
        <v>98</v>
      </c>
      <c r="B142" s="33" t="s">
        <v>152</v>
      </c>
      <c r="C142" s="29" t="s">
        <v>50</v>
      </c>
      <c r="D142" s="28" t="s">
        <v>367</v>
      </c>
      <c r="E142" s="87" t="str">
        <f>IF(G142="NVT",DropdownAntwoord!A$3,"")</f>
        <v/>
      </c>
      <c r="F142" s="83"/>
      <c r="G142" s="63" t="str">
        <f t="shared" si="0"/>
        <v/>
      </c>
      <c r="H142" s="32">
        <v>3</v>
      </c>
      <c r="I142" s="30" t="str">
        <f>IFERROR(VLOOKUP(M142,Context!$E$5:$G$37,3),"")</f>
        <v>Y</v>
      </c>
      <c r="J142" s="30" t="str">
        <f>IFERROR(VLOOKUP(N142,Context!$E$5:$G$37,3),"")</f>
        <v>Y</v>
      </c>
      <c r="K142" s="30" t="str">
        <f>IFERROR(VLOOKUP(O142,Context!$E$5:$G$37,3),"")</f>
        <v/>
      </c>
      <c r="L142" s="30"/>
      <c r="M142" s="37" t="s">
        <v>205</v>
      </c>
      <c r="N142" s="33" t="s">
        <v>206</v>
      </c>
      <c r="O142" s="33"/>
    </row>
    <row r="143" spans="1:15" ht="50.1" customHeight="1" x14ac:dyDescent="0.3">
      <c r="A143" s="65">
        <v>99</v>
      </c>
      <c r="B143" s="33" t="s">
        <v>152</v>
      </c>
      <c r="C143" s="29" t="s">
        <v>50</v>
      </c>
      <c r="D143" s="28" t="s">
        <v>368</v>
      </c>
      <c r="E143" s="87" t="str">
        <f>IF(G143="NVT",DropdownAntwoord!A$3,"")</f>
        <v/>
      </c>
      <c r="F143" s="83"/>
      <c r="G143" s="63" t="str">
        <f t="shared" si="0"/>
        <v/>
      </c>
      <c r="H143" s="32">
        <v>3</v>
      </c>
      <c r="I143" s="30" t="str">
        <f>IFERROR(VLOOKUP(M143,Context!$E$5:$G$37,3),"")</f>
        <v/>
      </c>
      <c r="J143" s="30" t="str">
        <f>IFERROR(VLOOKUP(N143,Context!$E$5:$G$37,3),"")</f>
        <v>Y</v>
      </c>
      <c r="K143" s="30" t="str">
        <f>IFERROR(VLOOKUP(O143,Context!$E$5:$G$37,3),"")</f>
        <v/>
      </c>
      <c r="L143" s="32"/>
      <c r="M143" s="37"/>
      <c r="N143" s="33" t="s">
        <v>206</v>
      </c>
      <c r="O143" s="33"/>
    </row>
    <row r="144" spans="1:15" ht="50.1" customHeight="1" x14ac:dyDescent="0.3">
      <c r="A144" s="65">
        <v>100</v>
      </c>
      <c r="B144" s="33" t="s">
        <v>152</v>
      </c>
      <c r="C144" s="29" t="s">
        <v>50</v>
      </c>
      <c r="D144" s="28" t="s">
        <v>369</v>
      </c>
      <c r="E144" s="87" t="str">
        <f>IF(G144="NVT",DropdownAntwoord!A$3,"")</f>
        <v/>
      </c>
      <c r="F144" s="83"/>
      <c r="G144" s="63" t="str">
        <f t="shared" si="0"/>
        <v/>
      </c>
      <c r="H144" s="32">
        <v>3</v>
      </c>
      <c r="I144" s="30" t="str">
        <f>IFERROR(VLOOKUP(M144,Context!$E$5:$G$37,3),"")</f>
        <v/>
      </c>
      <c r="J144" s="30" t="str">
        <f>IFERROR(VLOOKUP(N144,Context!$E$5:$G$37,3),"")</f>
        <v>Y</v>
      </c>
      <c r="K144" s="30" t="str">
        <f>IFERROR(VLOOKUP(O144,Context!$E$5:$G$37,3),"")</f>
        <v/>
      </c>
      <c r="L144" s="30"/>
      <c r="M144" s="37"/>
      <c r="N144" s="33" t="s">
        <v>206</v>
      </c>
      <c r="O144" s="33"/>
    </row>
    <row r="145" spans="1:15" s="26" customFormat="1" ht="30" customHeight="1" x14ac:dyDescent="0.3">
      <c r="A145" s="64" t="s">
        <v>227</v>
      </c>
      <c r="B145" s="33"/>
      <c r="C145" s="32"/>
      <c r="D145" s="56" t="s">
        <v>370</v>
      </c>
      <c r="E145" s="52"/>
      <c r="F145" s="89"/>
      <c r="G145" s="63" t="str">
        <f t="shared" ref="G145:G157" si="1">IF(I145="Y","","NVT")</f>
        <v/>
      </c>
      <c r="H145" s="30"/>
      <c r="I145" s="30" t="str">
        <f>IFERROR(VLOOKUP(M145,Context!$E$5:$G$37,3),"")</f>
        <v>Y</v>
      </c>
      <c r="J145" s="30" t="str">
        <f>IFERROR(VLOOKUP(N145,Context!$E$5:$G$37,3),"")</f>
        <v/>
      </c>
      <c r="K145" s="30" t="str">
        <f>IFERROR(VLOOKUP(O145,Context!$E$5:$G$37,3),"")</f>
        <v/>
      </c>
      <c r="L145" s="30"/>
      <c r="M145" s="33" t="s">
        <v>197</v>
      </c>
      <c r="N145" s="36"/>
      <c r="O145" s="36"/>
    </row>
    <row r="146" spans="1:15" ht="41.25" customHeight="1" x14ac:dyDescent="0.3">
      <c r="A146" s="65"/>
      <c r="B146" s="33"/>
      <c r="C146" s="30"/>
      <c r="D146" s="57" t="s">
        <v>371</v>
      </c>
      <c r="E146" s="86"/>
      <c r="F146" s="90"/>
      <c r="G146" s="63" t="str">
        <f t="shared" si="1"/>
        <v>NVT</v>
      </c>
      <c r="H146" s="30"/>
      <c r="I146" s="30" t="str">
        <f>IFERROR(VLOOKUP(M146,Context!$E$5:$G$37,3),"")</f>
        <v/>
      </c>
      <c r="J146" s="30" t="str">
        <f>IFERROR(VLOOKUP(N146,Context!$E$5:$G$37,3),"")</f>
        <v/>
      </c>
      <c r="K146" s="30" t="str">
        <f>IFERROR(VLOOKUP(O146,Context!$E$5:$G$37,3),"")</f>
        <v/>
      </c>
      <c r="L146" s="30"/>
      <c r="M146" s="33"/>
      <c r="N146" s="33"/>
      <c r="O146" s="33"/>
    </row>
    <row r="147" spans="1:15" ht="50.1" customHeight="1" x14ac:dyDescent="0.3">
      <c r="A147" s="65">
        <v>101</v>
      </c>
      <c r="B147" s="33" t="s">
        <v>154</v>
      </c>
      <c r="C147" s="29" t="s">
        <v>41</v>
      </c>
      <c r="D147" s="28" t="s">
        <v>372</v>
      </c>
      <c r="E147" s="87" t="str">
        <f>IF(G147="NVT",DropdownAntwoord!A$3,"")</f>
        <v/>
      </c>
      <c r="F147" s="83"/>
      <c r="G147" s="63" t="str">
        <f t="shared" si="1"/>
        <v/>
      </c>
      <c r="H147" s="30">
        <v>1</v>
      </c>
      <c r="I147" s="30" t="str">
        <f>IFERROR(VLOOKUP(M147,Context!$E$5:$G$37,3),"")</f>
        <v>Y</v>
      </c>
      <c r="J147" s="30" t="str">
        <f>IFERROR(VLOOKUP(N147,Context!$E$5:$G$37,3),"")</f>
        <v/>
      </c>
      <c r="K147" s="30" t="str">
        <f>IFERROR(VLOOKUP(O147,Context!$E$5:$G$37,3),"")</f>
        <v/>
      </c>
      <c r="L147" s="30"/>
      <c r="M147" s="37" t="s">
        <v>197</v>
      </c>
      <c r="N147" s="33"/>
      <c r="O147" s="33"/>
    </row>
    <row r="148" spans="1:15" ht="50.1" customHeight="1" x14ac:dyDescent="0.3">
      <c r="A148" s="65">
        <v>102</v>
      </c>
      <c r="B148" s="33" t="s">
        <v>154</v>
      </c>
      <c r="C148" s="29" t="s">
        <v>40</v>
      </c>
      <c r="D148" s="28" t="s">
        <v>373</v>
      </c>
      <c r="E148" s="87" t="str">
        <f>IF(G148="NVT",DropdownAntwoord!A$3,"")</f>
        <v/>
      </c>
      <c r="F148" s="83"/>
      <c r="G148" s="63" t="str">
        <f t="shared" si="1"/>
        <v/>
      </c>
      <c r="H148" s="30">
        <v>1</v>
      </c>
      <c r="I148" s="30" t="str">
        <f>IFERROR(VLOOKUP(M148,Context!$E$5:$G$37,3),"")</f>
        <v>Y</v>
      </c>
      <c r="J148" s="30" t="str">
        <f>IFERROR(VLOOKUP(N148,Context!$E$5:$G$37,3),"")</f>
        <v/>
      </c>
      <c r="K148" s="30" t="str">
        <f>IFERROR(VLOOKUP(O148,Context!$E$5:$G$37,3),"")</f>
        <v/>
      </c>
      <c r="L148" s="30"/>
      <c r="M148" s="37" t="s">
        <v>197</v>
      </c>
      <c r="N148" s="33"/>
      <c r="O148" s="33"/>
    </row>
    <row r="149" spans="1:15" ht="50.1" customHeight="1" x14ac:dyDescent="0.3">
      <c r="A149" s="65">
        <v>103</v>
      </c>
      <c r="B149" s="33" t="s">
        <v>154</v>
      </c>
      <c r="C149" s="29" t="s">
        <v>39</v>
      </c>
      <c r="D149" s="28" t="s">
        <v>374</v>
      </c>
      <c r="E149" s="87" t="str">
        <f>IF(G149="NVT",DropdownAntwoord!A$3,"")</f>
        <v/>
      </c>
      <c r="F149" s="83"/>
      <c r="G149" s="63" t="str">
        <f t="shared" si="1"/>
        <v/>
      </c>
      <c r="H149" s="30">
        <v>1</v>
      </c>
      <c r="I149" s="30" t="str">
        <f>IFERROR(VLOOKUP(M149,Context!$E$5:$G$37,3),"")</f>
        <v>Y</v>
      </c>
      <c r="J149" s="30" t="str">
        <f>IFERROR(VLOOKUP(N149,Context!$E$5:$G$37,3),"")</f>
        <v/>
      </c>
      <c r="K149" s="30" t="str">
        <f>IFERROR(VLOOKUP(O149,Context!$E$5:$G$37,3),"")</f>
        <v/>
      </c>
      <c r="L149" s="30"/>
      <c r="M149" s="37" t="s">
        <v>197</v>
      </c>
      <c r="N149" s="33"/>
      <c r="O149" s="33"/>
    </row>
    <row r="150" spans="1:15" ht="50.1" customHeight="1" x14ac:dyDescent="0.3">
      <c r="A150" s="65">
        <v>104</v>
      </c>
      <c r="B150" s="33" t="s">
        <v>154</v>
      </c>
      <c r="C150" s="29" t="s">
        <v>38</v>
      </c>
      <c r="D150" s="28" t="s">
        <v>375</v>
      </c>
      <c r="E150" s="87" t="str">
        <f>IF(G150="NVT",DropdownAntwoord!A$3,"")</f>
        <v/>
      </c>
      <c r="F150" s="83"/>
      <c r="G150" s="63" t="str">
        <f t="shared" si="1"/>
        <v/>
      </c>
      <c r="H150" s="30">
        <v>1</v>
      </c>
      <c r="I150" s="30" t="str">
        <f>IFERROR(VLOOKUP(M150,Context!$E$5:$G$37,3),"")</f>
        <v>Y</v>
      </c>
      <c r="J150" s="30" t="str">
        <f>IFERROR(VLOOKUP(N150,Context!$E$5:$G$37,3),"")</f>
        <v/>
      </c>
      <c r="K150" s="30" t="str">
        <f>IFERROR(VLOOKUP(O150,Context!$E$5:$G$37,3),"")</f>
        <v/>
      </c>
      <c r="L150" s="30"/>
      <c r="M150" s="37" t="s">
        <v>197</v>
      </c>
      <c r="N150" s="33"/>
      <c r="O150" s="33"/>
    </row>
    <row r="151" spans="1:15" ht="30" customHeight="1" x14ac:dyDescent="0.3">
      <c r="A151" s="65"/>
      <c r="B151" s="33"/>
      <c r="C151" s="30"/>
      <c r="D151" s="57" t="s">
        <v>376</v>
      </c>
      <c r="E151" s="86"/>
      <c r="F151" s="90"/>
      <c r="G151" s="63" t="str">
        <f t="shared" si="1"/>
        <v>NVT</v>
      </c>
      <c r="H151" s="30"/>
      <c r="I151" s="30" t="str">
        <f>IFERROR(VLOOKUP(M151,Context!$E$5:$G$37,3),"")</f>
        <v/>
      </c>
      <c r="J151" s="30" t="str">
        <f>IFERROR(VLOOKUP(N151,Context!$E$5:$G$37,3),"")</f>
        <v/>
      </c>
      <c r="K151" s="30" t="str">
        <f>IFERROR(VLOOKUP(O151,Context!$E$5:$G$37,3),"")</f>
        <v/>
      </c>
      <c r="L151" s="30"/>
      <c r="M151" s="33"/>
      <c r="N151" s="33"/>
      <c r="O151" s="33"/>
    </row>
    <row r="152" spans="1:15" ht="50.1" customHeight="1" x14ac:dyDescent="0.3">
      <c r="A152" s="65">
        <v>105</v>
      </c>
      <c r="B152" s="33" t="s">
        <v>155</v>
      </c>
      <c r="C152" s="29" t="s">
        <v>37</v>
      </c>
      <c r="D152" s="28" t="s">
        <v>377</v>
      </c>
      <c r="E152" s="87" t="str">
        <f>IF(G152="NVT",DropdownAntwoord!A$3,"")</f>
        <v/>
      </c>
      <c r="F152" s="83"/>
      <c r="G152" s="63" t="str">
        <f t="shared" si="1"/>
        <v/>
      </c>
      <c r="H152" s="30">
        <v>1</v>
      </c>
      <c r="I152" s="30" t="str">
        <f>IFERROR(VLOOKUP(M152,Context!$E$5:$G$37,3),"")</f>
        <v>Y</v>
      </c>
      <c r="J152" s="30" t="str">
        <f>IFERROR(VLOOKUP(N152,Context!$E$5:$G$37,3),"")</f>
        <v/>
      </c>
      <c r="K152" s="30" t="str">
        <f>IFERROR(VLOOKUP(O152,Context!$E$5:$G$37,3),"")</f>
        <v/>
      </c>
      <c r="L152" s="30"/>
      <c r="M152" s="37" t="s">
        <v>197</v>
      </c>
      <c r="N152" s="33"/>
      <c r="O152" s="33"/>
    </row>
    <row r="153" spans="1:15" ht="50.1" customHeight="1" x14ac:dyDescent="0.3">
      <c r="A153" s="65">
        <v>106</v>
      </c>
      <c r="B153" s="33" t="s">
        <v>155</v>
      </c>
      <c r="C153" s="29" t="s">
        <v>37</v>
      </c>
      <c r="D153" s="28" t="s">
        <v>378</v>
      </c>
      <c r="E153" s="87" t="str">
        <f>IF(G153="NVT",DropdownAntwoord!A$3,"")</f>
        <v/>
      </c>
      <c r="F153" s="83"/>
      <c r="G153" s="63" t="str">
        <f t="shared" si="1"/>
        <v/>
      </c>
      <c r="H153" s="30">
        <v>1</v>
      </c>
      <c r="I153" s="30" t="str">
        <f>IFERROR(VLOOKUP(M153,Context!$E$5:$G$37,3),"")</f>
        <v>Y</v>
      </c>
      <c r="J153" s="30" t="str">
        <f>IFERROR(VLOOKUP(N153,Context!$E$5:$G$37,3),"")</f>
        <v/>
      </c>
      <c r="K153" s="30" t="str">
        <f>IFERROR(VLOOKUP(O153,Context!$E$5:$G$37,3),"")</f>
        <v/>
      </c>
      <c r="L153" s="30"/>
      <c r="M153" s="37" t="s">
        <v>197</v>
      </c>
      <c r="N153" s="33"/>
      <c r="O153" s="33"/>
    </row>
    <row r="154" spans="1:15" ht="39.75" customHeight="1" x14ac:dyDescent="0.3">
      <c r="A154" s="65"/>
      <c r="B154" s="33"/>
      <c r="C154" s="30"/>
      <c r="D154" s="57" t="s">
        <v>379</v>
      </c>
      <c r="E154" s="86"/>
      <c r="F154" s="90"/>
      <c r="G154" s="63" t="str">
        <f t="shared" si="1"/>
        <v>NVT</v>
      </c>
      <c r="H154" s="30"/>
      <c r="I154" s="30" t="str">
        <f>IFERROR(VLOOKUP(M154,Context!$E$5:$G$37,3),"")</f>
        <v/>
      </c>
      <c r="J154" s="30" t="str">
        <f>IFERROR(VLOOKUP(N154,Context!$E$5:$G$37,3),"")</f>
        <v/>
      </c>
      <c r="K154" s="30" t="str">
        <f>IFERROR(VLOOKUP(O154,Context!$E$5:$G$37,3),"")</f>
        <v/>
      </c>
      <c r="L154" s="30"/>
      <c r="M154" s="33"/>
      <c r="N154" s="33"/>
      <c r="O154" s="33"/>
    </row>
    <row r="155" spans="1:15" ht="50.1" customHeight="1" x14ac:dyDescent="0.3">
      <c r="A155" s="65">
        <v>107</v>
      </c>
      <c r="B155" s="33" t="s">
        <v>156</v>
      </c>
      <c r="C155" s="29" t="s">
        <v>36</v>
      </c>
      <c r="D155" s="28" t="s">
        <v>380</v>
      </c>
      <c r="E155" s="87" t="str">
        <f>IF(G155="NVT",DropdownAntwoord!A$3,"")</f>
        <v/>
      </c>
      <c r="F155" s="83"/>
      <c r="G155" s="63" t="str">
        <f t="shared" si="1"/>
        <v/>
      </c>
      <c r="H155" s="30">
        <v>1</v>
      </c>
      <c r="I155" s="30" t="str">
        <f>IFERROR(VLOOKUP(M155,Context!$E$5:$G$37,3),"")</f>
        <v>Y</v>
      </c>
      <c r="J155" s="30" t="str">
        <f>IFERROR(VLOOKUP(N155,Context!$E$5:$G$37,3),"")</f>
        <v/>
      </c>
      <c r="K155" s="30" t="str">
        <f>IFERROR(VLOOKUP(O155,Context!$E$5:$G$37,3),"")</f>
        <v/>
      </c>
      <c r="L155" s="30"/>
      <c r="M155" s="37" t="s">
        <v>197</v>
      </c>
      <c r="N155" s="33"/>
      <c r="O155" s="33"/>
    </row>
    <row r="156" spans="1:15" ht="50.1" customHeight="1" x14ac:dyDescent="0.3">
      <c r="A156" s="65">
        <v>108</v>
      </c>
      <c r="B156" s="33" t="s">
        <v>156</v>
      </c>
      <c r="C156" s="29" t="s">
        <v>35</v>
      </c>
      <c r="D156" s="28" t="s">
        <v>381</v>
      </c>
      <c r="E156" s="87" t="str">
        <f>IF(G156="NVT",DropdownAntwoord!A$3,"")</f>
        <v/>
      </c>
      <c r="F156" s="83"/>
      <c r="G156" s="63" t="str">
        <f t="shared" si="1"/>
        <v/>
      </c>
      <c r="H156" s="30">
        <v>1</v>
      </c>
      <c r="I156" s="30" t="str">
        <f>IFERROR(VLOOKUP(M156,Context!$E$5:$G$37,3),"")</f>
        <v>Y</v>
      </c>
      <c r="J156" s="30" t="str">
        <f>IFERROR(VLOOKUP(N156,Context!$E$5:$G$37,3),"")</f>
        <v/>
      </c>
      <c r="K156" s="30" t="str">
        <f>IFERROR(VLOOKUP(O156,Context!$E$5:$G$37,3),"")</f>
        <v/>
      </c>
      <c r="L156" s="30"/>
      <c r="M156" s="37" t="s">
        <v>197</v>
      </c>
      <c r="N156" s="33"/>
      <c r="O156" s="33"/>
    </row>
    <row r="157" spans="1:15" ht="50.1" customHeight="1" x14ac:dyDescent="0.3">
      <c r="A157" s="65">
        <v>109</v>
      </c>
      <c r="B157" s="33" t="s">
        <v>137</v>
      </c>
      <c r="C157" s="29" t="s">
        <v>34</v>
      </c>
      <c r="D157" s="28" t="s">
        <v>382</v>
      </c>
      <c r="E157" s="87" t="str">
        <f>IF(G157="NVT",DropdownAntwoord!A$3,"")</f>
        <v/>
      </c>
      <c r="F157" s="83"/>
      <c r="G157" s="63" t="str">
        <f t="shared" si="1"/>
        <v/>
      </c>
      <c r="H157" s="30">
        <v>1</v>
      </c>
      <c r="I157" s="30" t="str">
        <f>IFERROR(VLOOKUP(M157,Context!$E$5:$G$37,3),"")</f>
        <v>Y</v>
      </c>
      <c r="J157" s="30" t="str">
        <f>IFERROR(VLOOKUP(N157,Context!$E$5:$G$37,3),"")</f>
        <v/>
      </c>
      <c r="K157" s="30" t="str">
        <f>IFERROR(VLOOKUP(O157,Context!$E$5:$G$37,3),"")</f>
        <v/>
      </c>
      <c r="L157" s="30"/>
      <c r="M157" s="37" t="s">
        <v>197</v>
      </c>
      <c r="N157" s="33"/>
      <c r="O157" s="33"/>
    </row>
    <row r="158" spans="1:15" s="26" customFormat="1" ht="30" customHeight="1" x14ac:dyDescent="0.3">
      <c r="A158" s="64" t="s">
        <v>228</v>
      </c>
      <c r="B158" s="33"/>
      <c r="C158" s="32"/>
      <c r="D158" s="56" t="s">
        <v>383</v>
      </c>
      <c r="E158" s="52"/>
      <c r="F158" s="89"/>
      <c r="G158" s="63"/>
      <c r="H158" s="32">
        <v>0</v>
      </c>
      <c r="I158" s="30" t="str">
        <f>IFERROR(VLOOKUP(M158,Context!$E$5:$G$37,3),"")</f>
        <v>Y</v>
      </c>
      <c r="J158" s="30" t="str">
        <f>IFERROR(VLOOKUP(N158,Context!$E$5:$G$37,3),"")</f>
        <v/>
      </c>
      <c r="K158" s="30" t="str">
        <f>IFERROR(VLOOKUP(O158,Context!$E$5:$G$37,3),"")</f>
        <v/>
      </c>
      <c r="L158" s="32"/>
      <c r="M158" s="33" t="s">
        <v>196</v>
      </c>
      <c r="N158" s="36"/>
      <c r="O158" s="36"/>
    </row>
    <row r="159" spans="1:15" ht="30" customHeight="1" x14ac:dyDescent="0.3">
      <c r="A159" s="65"/>
      <c r="B159" s="33"/>
      <c r="C159" s="30"/>
      <c r="D159" s="57" t="s">
        <v>384</v>
      </c>
      <c r="E159" s="86"/>
      <c r="F159" s="90"/>
      <c r="G159" s="63" t="str">
        <f>IF(I159="Y","","NVT")</f>
        <v/>
      </c>
      <c r="H159" s="30">
        <v>1</v>
      </c>
      <c r="I159" s="30" t="str">
        <f>IFERROR(VLOOKUP(M159,Context!$E$5:$G$37,3),"")</f>
        <v>Y</v>
      </c>
      <c r="J159" s="30" t="str">
        <f>IFERROR(VLOOKUP(N159,Context!$E$5:$G$37,3),"")</f>
        <v/>
      </c>
      <c r="K159" s="30" t="str">
        <f>IFERROR(VLOOKUP(O159,Context!$E$5:$G$37,3),"")</f>
        <v/>
      </c>
      <c r="L159" s="30"/>
      <c r="M159" s="33" t="s">
        <v>196</v>
      </c>
      <c r="N159" s="33"/>
      <c r="O159" s="33"/>
    </row>
    <row r="160" spans="1:15" ht="74.25" customHeight="1" x14ac:dyDescent="0.3">
      <c r="A160" s="65">
        <v>110</v>
      </c>
      <c r="B160" s="33" t="s">
        <v>157</v>
      </c>
      <c r="C160" s="29" t="s">
        <v>33</v>
      </c>
      <c r="D160" s="28" t="s">
        <v>385</v>
      </c>
      <c r="E160" s="87" t="str">
        <f>IF(G160="NVT",DropdownAntwoord!A$3,"")</f>
        <v/>
      </c>
      <c r="F160" s="83"/>
      <c r="G160" s="63" t="str">
        <f>IF(I160="Y","","NVT")</f>
        <v/>
      </c>
      <c r="H160" s="30">
        <v>1</v>
      </c>
      <c r="I160" s="30" t="str">
        <f>IFERROR(VLOOKUP(M160,Context!$E$5:$G$37,3),"")</f>
        <v>Y</v>
      </c>
      <c r="J160" s="30" t="str">
        <f>IFERROR(VLOOKUP(N160,Context!$E$5:$G$37,3),"")</f>
        <v/>
      </c>
      <c r="K160" s="30" t="str">
        <f>IFERROR(VLOOKUP(O160,Context!$E$5:$G$37,3),"")</f>
        <v/>
      </c>
      <c r="L160" s="30"/>
      <c r="M160" s="36" t="s">
        <v>196</v>
      </c>
      <c r="N160" s="33"/>
      <c r="O160" s="33"/>
    </row>
    <row r="161" spans="1:15" ht="34.5" customHeight="1" x14ac:dyDescent="0.3">
      <c r="A161" s="65">
        <v>111</v>
      </c>
      <c r="B161" s="33" t="s">
        <v>157</v>
      </c>
      <c r="C161" s="29" t="s">
        <v>32</v>
      </c>
      <c r="D161" s="28" t="s">
        <v>386</v>
      </c>
      <c r="E161" s="87" t="str">
        <f>IF(G161="NVT",DropdownAntwoord!A$3,"")</f>
        <v/>
      </c>
      <c r="F161" s="83"/>
      <c r="G161" s="63" t="str">
        <f>IF(I161="Y","","NVT")</f>
        <v/>
      </c>
      <c r="H161" s="30">
        <v>1</v>
      </c>
      <c r="I161" s="30" t="str">
        <f>IFERROR(VLOOKUP(M161,Context!$E$5:$G$37,3),"")</f>
        <v>Y</v>
      </c>
      <c r="J161" s="30" t="str">
        <f>IFERROR(VLOOKUP(N161,Context!$E$5:$G$37,3),"")</f>
        <v/>
      </c>
      <c r="K161" s="30" t="str">
        <f>IFERROR(VLOOKUP(O161,Context!$E$5:$G$37,3),"")</f>
        <v/>
      </c>
      <c r="L161" s="30"/>
      <c r="M161" s="33" t="s">
        <v>196</v>
      </c>
      <c r="N161" s="33"/>
      <c r="O161" s="33"/>
    </row>
    <row r="162" spans="1:15" ht="30" customHeight="1" x14ac:dyDescent="0.3">
      <c r="A162" s="65"/>
      <c r="B162" s="33"/>
      <c r="C162" s="30"/>
      <c r="D162" s="57" t="s">
        <v>387</v>
      </c>
      <c r="E162" s="86"/>
      <c r="F162" s="90"/>
      <c r="G162" s="63"/>
      <c r="H162" s="32">
        <v>0</v>
      </c>
      <c r="I162" s="30" t="str">
        <f>IFERROR(VLOOKUP(M162,Context!$E$5:$G$37,3),"")</f>
        <v/>
      </c>
      <c r="J162" s="30" t="str">
        <f>IFERROR(VLOOKUP(N162,Context!$E$5:$G$37,3),"")</f>
        <v/>
      </c>
      <c r="K162" s="30" t="str">
        <f>IFERROR(VLOOKUP(O162,Context!$E$5:$G$37,3),"")</f>
        <v/>
      </c>
      <c r="L162" s="32"/>
      <c r="M162" s="33"/>
      <c r="N162" s="33"/>
      <c r="O162" s="33"/>
    </row>
    <row r="163" spans="1:15" ht="39" customHeight="1" x14ac:dyDescent="0.3">
      <c r="A163" s="65">
        <v>112</v>
      </c>
      <c r="B163" s="33" t="s">
        <v>157</v>
      </c>
      <c r="C163" s="29" t="s">
        <v>31</v>
      </c>
      <c r="D163" s="28" t="s">
        <v>388</v>
      </c>
      <c r="E163" s="87" t="str">
        <f>IF(G163="NVT",DropdownAntwoord!A$3,"")</f>
        <v/>
      </c>
      <c r="F163" s="83"/>
      <c r="G163" s="63"/>
      <c r="H163" s="30">
        <v>0</v>
      </c>
      <c r="I163" s="30" t="str">
        <f>IFERROR(VLOOKUP(M163,Context!$E$5:$G$37,3),"")</f>
        <v/>
      </c>
      <c r="J163" s="30" t="str">
        <f>IFERROR(VLOOKUP(N163,Context!$E$5:$G$37,3),"")</f>
        <v/>
      </c>
      <c r="K163" s="30" t="str">
        <f>IFERROR(VLOOKUP(O163,Context!$E$5:$G$37,3),"")</f>
        <v/>
      </c>
      <c r="L163" s="30"/>
      <c r="M163" s="37"/>
      <c r="N163" s="33"/>
      <c r="O163" s="33"/>
    </row>
    <row r="164" spans="1:15" ht="63" customHeight="1" x14ac:dyDescent="0.3">
      <c r="A164" s="65">
        <v>113</v>
      </c>
      <c r="B164" s="33" t="s">
        <v>157</v>
      </c>
      <c r="C164" s="29" t="s">
        <v>30</v>
      </c>
      <c r="D164" s="28" t="s">
        <v>389</v>
      </c>
      <c r="E164" s="87" t="str">
        <f>IF(G164="NVT",DropdownAntwoord!A$3,"")</f>
        <v/>
      </c>
      <c r="F164" s="83"/>
      <c r="G164" s="63"/>
      <c r="H164" s="32">
        <v>0</v>
      </c>
      <c r="I164" s="30" t="str">
        <f>IFERROR(VLOOKUP(M164,Context!$E$5:$G$37,3),"")</f>
        <v/>
      </c>
      <c r="J164" s="30" t="str">
        <f>IFERROR(VLOOKUP(N164,Context!$E$5:$G$37,3),"")</f>
        <v/>
      </c>
      <c r="K164" s="30" t="str">
        <f>IFERROR(VLOOKUP(O164,Context!$E$5:$G$37,3),"")</f>
        <v/>
      </c>
      <c r="L164" s="32"/>
      <c r="M164" s="37"/>
      <c r="N164" s="33"/>
      <c r="O164" s="33"/>
    </row>
    <row r="165" spans="1:15" ht="60.75" customHeight="1" x14ac:dyDescent="0.3">
      <c r="A165" s="65">
        <v>114</v>
      </c>
      <c r="B165" s="33" t="s">
        <v>157</v>
      </c>
      <c r="C165" s="29" t="s">
        <v>29</v>
      </c>
      <c r="D165" s="28" t="s">
        <v>390</v>
      </c>
      <c r="E165" s="87" t="str">
        <f>IF(G165="NVT",DropdownAntwoord!A$3,"")</f>
        <v/>
      </c>
      <c r="F165" s="83"/>
      <c r="G165" s="63"/>
      <c r="H165" s="30">
        <v>0</v>
      </c>
      <c r="I165" s="30" t="str">
        <f>IFERROR(VLOOKUP(M165,Context!$E$5:$G$37,3),"")</f>
        <v/>
      </c>
      <c r="J165" s="30" t="str">
        <f>IFERROR(VLOOKUP(N165,Context!$E$5:$G$37,3),"")</f>
        <v/>
      </c>
      <c r="K165" s="30" t="str">
        <f>IFERROR(VLOOKUP(O165,Context!$E$5:$G$37,3),"")</f>
        <v/>
      </c>
      <c r="L165" s="30"/>
      <c r="M165" s="37"/>
      <c r="N165" s="33"/>
      <c r="O165" s="33"/>
    </row>
    <row r="166" spans="1:15" ht="43.5" customHeight="1" x14ac:dyDescent="0.3">
      <c r="A166" s="65"/>
      <c r="B166" s="33"/>
      <c r="C166" s="30"/>
      <c r="D166" s="57" t="s">
        <v>391</v>
      </c>
      <c r="E166" s="86"/>
      <c r="F166" s="90"/>
      <c r="G166" s="63"/>
      <c r="H166" s="32">
        <v>0</v>
      </c>
      <c r="I166" s="30" t="str">
        <f>IFERROR(VLOOKUP(M166,Context!$E$5:$G$37,3),"")</f>
        <v/>
      </c>
      <c r="J166" s="30" t="str">
        <f>IFERROR(VLOOKUP(N166,Context!$E$5:$G$37,3),"")</f>
        <v/>
      </c>
      <c r="K166" s="30" t="str">
        <f>IFERROR(VLOOKUP(O166,Context!$E$5:$G$37,3),"")</f>
        <v/>
      </c>
      <c r="L166" s="32"/>
      <c r="M166" s="33"/>
      <c r="N166" s="33"/>
      <c r="O166" s="33"/>
    </row>
    <row r="167" spans="1:15" ht="50.1" customHeight="1" x14ac:dyDescent="0.3">
      <c r="A167" s="65">
        <v>115</v>
      </c>
      <c r="B167" s="33" t="s">
        <v>158</v>
      </c>
      <c r="C167" s="29" t="s">
        <v>28</v>
      </c>
      <c r="D167" s="28" t="s">
        <v>392</v>
      </c>
      <c r="E167" s="87" t="str">
        <f>IF(G167="NVT",DropdownAntwoord!A$3,"")</f>
        <v/>
      </c>
      <c r="F167" s="83"/>
      <c r="G167" s="63"/>
      <c r="H167" s="30">
        <v>0</v>
      </c>
      <c r="I167" s="30" t="str">
        <f>IFERROR(VLOOKUP(M167,Context!$E$5:$G$37,3),"")</f>
        <v/>
      </c>
      <c r="J167" s="30" t="str">
        <f>IFERROR(VLOOKUP(N167,Context!$E$5:$G$37,3),"")</f>
        <v/>
      </c>
      <c r="K167" s="30" t="str">
        <f>IFERROR(VLOOKUP(O167,Context!$E$5:$G$37,3),"")</f>
        <v/>
      </c>
      <c r="L167" s="30"/>
      <c r="M167" s="37"/>
      <c r="N167" s="33"/>
      <c r="O167" s="33"/>
    </row>
    <row r="168" spans="1:15" ht="138" customHeight="1" x14ac:dyDescent="0.3">
      <c r="A168" s="65">
        <v>116</v>
      </c>
      <c r="B168" s="33" t="s">
        <v>158</v>
      </c>
      <c r="C168" s="29" t="s">
        <v>27</v>
      </c>
      <c r="D168" s="28" t="s">
        <v>393</v>
      </c>
      <c r="E168" s="87" t="str">
        <f>IF(G168="NVT",DropdownAntwoord!A$3,"")</f>
        <v/>
      </c>
      <c r="F168" s="83"/>
      <c r="G168" s="63"/>
      <c r="H168" s="32">
        <v>0</v>
      </c>
      <c r="I168" s="30" t="str">
        <f>IFERROR(VLOOKUP(M168,Context!$E$5:$G$37,3),"")</f>
        <v/>
      </c>
      <c r="J168" s="30" t="str">
        <f>IFERROR(VLOOKUP(N168,Context!$E$5:$G$37,3),"")</f>
        <v/>
      </c>
      <c r="K168" s="30" t="str">
        <f>IFERROR(VLOOKUP(O168,Context!$E$5:$G$37,3),"")</f>
        <v/>
      </c>
      <c r="L168" s="32"/>
      <c r="M168" s="37"/>
      <c r="N168" s="33"/>
      <c r="O168" s="33"/>
    </row>
    <row r="169" spans="1:15" s="26" customFormat="1" ht="30" customHeight="1" x14ac:dyDescent="0.3">
      <c r="A169" s="64" t="s">
        <v>229</v>
      </c>
      <c r="B169" s="33"/>
      <c r="C169" s="32"/>
      <c r="D169" s="56" t="s">
        <v>394</v>
      </c>
      <c r="E169" s="52"/>
      <c r="F169" s="89"/>
      <c r="G169" s="63"/>
      <c r="H169" s="32">
        <v>1</v>
      </c>
      <c r="I169" s="30" t="str">
        <f>IFERROR(VLOOKUP(M169,Context!$E$5:$G$37,3),"")</f>
        <v>Y</v>
      </c>
      <c r="J169" s="30" t="str">
        <f>IFERROR(VLOOKUP(N169,Context!$E$5:$G$37,3),"")</f>
        <v/>
      </c>
      <c r="K169" s="30" t="str">
        <f>IFERROR(VLOOKUP(O169,Context!$E$5:$G$37,3),"")</f>
        <v/>
      </c>
      <c r="L169" s="32"/>
      <c r="M169" s="33" t="s">
        <v>198</v>
      </c>
      <c r="N169" s="36"/>
      <c r="O169" s="36"/>
    </row>
    <row r="170" spans="1:15" ht="43.5" customHeight="1" x14ac:dyDescent="0.3">
      <c r="A170" s="65"/>
      <c r="B170" s="33"/>
      <c r="C170" s="30"/>
      <c r="D170" s="57" t="s">
        <v>395</v>
      </c>
      <c r="E170" s="86"/>
      <c r="F170" s="90"/>
      <c r="G170" s="63" t="str">
        <f t="shared" ref="G170:G206" si="2">IF(I170="Y","","NVT")</f>
        <v/>
      </c>
      <c r="H170" s="30">
        <v>1</v>
      </c>
      <c r="I170" s="30" t="str">
        <f>IFERROR(VLOOKUP(M170,Context!$E$5:$G$37,3),"")</f>
        <v>Y</v>
      </c>
      <c r="J170" s="30" t="str">
        <f>IFERROR(VLOOKUP(N170,Context!$E$5:$G$37,3),"")</f>
        <v/>
      </c>
      <c r="K170" s="30" t="str">
        <f>IFERROR(VLOOKUP(O170,Context!$E$5:$G$37,3),"")</f>
        <v/>
      </c>
      <c r="L170" s="30"/>
      <c r="M170" s="33" t="s">
        <v>198</v>
      </c>
      <c r="N170" s="33"/>
      <c r="O170" s="33"/>
    </row>
    <row r="171" spans="1:15" ht="63" customHeight="1" x14ac:dyDescent="0.3">
      <c r="A171" s="65">
        <v>117</v>
      </c>
      <c r="B171" s="33" t="s">
        <v>159</v>
      </c>
      <c r="C171" s="29" t="s">
        <v>26</v>
      </c>
      <c r="D171" s="28" t="s">
        <v>396</v>
      </c>
      <c r="E171" s="87" t="str">
        <f>IF(G171="NVT",DropdownAntwoord!A$3,"")</f>
        <v/>
      </c>
      <c r="F171" s="83"/>
      <c r="G171" s="63" t="str">
        <f t="shared" si="2"/>
        <v/>
      </c>
      <c r="H171" s="30">
        <v>1</v>
      </c>
      <c r="I171" s="30" t="str">
        <f>IFERROR(VLOOKUP(M171,Context!$E$5:$G$37,3),"")</f>
        <v>Y</v>
      </c>
      <c r="J171" s="30" t="str">
        <f>IFERROR(VLOOKUP(N171,Context!$E$5:$G$37,3),"")</f>
        <v/>
      </c>
      <c r="K171" s="30" t="str">
        <f>IFERROR(VLOOKUP(O171,Context!$E$5:$G$37,3),"")</f>
        <v/>
      </c>
      <c r="L171" s="30"/>
      <c r="M171" s="33" t="s">
        <v>198</v>
      </c>
      <c r="N171" s="33"/>
      <c r="O171" s="33"/>
    </row>
    <row r="172" spans="1:15" ht="30" customHeight="1" x14ac:dyDescent="0.3">
      <c r="A172" s="65"/>
      <c r="B172" s="33"/>
      <c r="C172" s="30"/>
      <c r="D172" s="57" t="s">
        <v>397</v>
      </c>
      <c r="E172" s="86"/>
      <c r="F172" s="90"/>
      <c r="G172" s="63" t="str">
        <f t="shared" si="2"/>
        <v/>
      </c>
      <c r="H172" s="30">
        <v>1</v>
      </c>
      <c r="I172" s="30" t="str">
        <f>IFERROR(VLOOKUP(M172,Context!$E$5:$G$37,3),"")</f>
        <v>Y</v>
      </c>
      <c r="J172" s="30" t="str">
        <f>IFERROR(VLOOKUP(N172,Context!$E$5:$G$37,3),"")</f>
        <v/>
      </c>
      <c r="K172" s="30" t="str">
        <f>IFERROR(VLOOKUP(O172,Context!$E$5:$G$37,3),"")</f>
        <v/>
      </c>
      <c r="L172" s="30"/>
      <c r="M172" s="33" t="s">
        <v>198</v>
      </c>
      <c r="N172" s="33"/>
      <c r="O172" s="33"/>
    </row>
    <row r="173" spans="1:15" ht="72.75" customHeight="1" x14ac:dyDescent="0.3">
      <c r="A173" s="65">
        <v>118</v>
      </c>
      <c r="B173" s="33" t="s">
        <v>159</v>
      </c>
      <c r="C173" s="29" t="s">
        <v>25</v>
      </c>
      <c r="D173" s="28" t="s">
        <v>398</v>
      </c>
      <c r="E173" s="87" t="str">
        <f>IF(G173="NVT",DropdownAntwoord!A$3,"")</f>
        <v/>
      </c>
      <c r="F173" s="83"/>
      <c r="G173" s="63" t="str">
        <f t="shared" si="2"/>
        <v/>
      </c>
      <c r="H173" s="30">
        <v>1</v>
      </c>
      <c r="I173" s="30" t="str">
        <f>IFERROR(VLOOKUP(M173,Context!$E$5:$G$37,3),"")</f>
        <v>Y</v>
      </c>
      <c r="J173" s="30" t="str">
        <f>IFERROR(VLOOKUP(N173,Context!$E$5:$G$37,3),"")</f>
        <v/>
      </c>
      <c r="K173" s="30" t="str">
        <f>IFERROR(VLOOKUP(O173,Context!$E$5:$G$37,3),"")</f>
        <v/>
      </c>
      <c r="L173" s="30"/>
      <c r="M173" s="33" t="s">
        <v>198</v>
      </c>
      <c r="N173" s="33"/>
      <c r="O173" s="33"/>
    </row>
    <row r="174" spans="1:15" ht="81" customHeight="1" x14ac:dyDescent="0.3">
      <c r="A174" s="65">
        <v>119</v>
      </c>
      <c r="B174" s="33" t="s">
        <v>159</v>
      </c>
      <c r="C174" s="29" t="s">
        <v>24</v>
      </c>
      <c r="D174" s="28" t="s">
        <v>399</v>
      </c>
      <c r="E174" s="87" t="str">
        <f>IF(G174="NVT",DropdownAntwoord!A$3,"")</f>
        <v/>
      </c>
      <c r="F174" s="83"/>
      <c r="G174" s="63" t="str">
        <f t="shared" si="2"/>
        <v/>
      </c>
      <c r="H174" s="30">
        <v>1</v>
      </c>
      <c r="I174" s="30" t="str">
        <f>IFERROR(VLOOKUP(M174,Context!$E$5:$G$37,3),"")</f>
        <v>Y</v>
      </c>
      <c r="J174" s="30" t="str">
        <f>IFERROR(VLOOKUP(N174,Context!$E$5:$G$37,3),"")</f>
        <v/>
      </c>
      <c r="K174" s="30" t="str">
        <f>IFERROR(VLOOKUP(O174,Context!$E$5:$G$37,3),"")</f>
        <v/>
      </c>
      <c r="L174" s="30"/>
      <c r="M174" s="33" t="s">
        <v>198</v>
      </c>
      <c r="N174" s="33"/>
      <c r="O174" s="33"/>
    </row>
    <row r="175" spans="1:15" s="26" customFormat="1" ht="30" customHeight="1" x14ac:dyDescent="0.3">
      <c r="A175" s="64" t="s">
        <v>230</v>
      </c>
      <c r="B175" s="33"/>
      <c r="C175" s="32"/>
      <c r="D175" s="56" t="s">
        <v>400</v>
      </c>
      <c r="E175" s="52"/>
      <c r="F175" s="89"/>
      <c r="G175" s="63" t="str">
        <f t="shared" si="2"/>
        <v/>
      </c>
      <c r="H175" s="32">
        <v>0</v>
      </c>
      <c r="I175" s="30" t="str">
        <f>IFERROR(VLOOKUP(M175,Context!$E$5:$G$37,3),"")</f>
        <v>Y</v>
      </c>
      <c r="J175" s="30" t="str">
        <f>IFERROR(VLOOKUP(N175,Context!$E$5:$G$37,3),"")</f>
        <v/>
      </c>
      <c r="K175" s="30" t="str">
        <f>IFERROR(VLOOKUP(O175,Context!$E$5:$G$37,3),"")</f>
        <v/>
      </c>
      <c r="L175" s="32"/>
      <c r="M175" s="33" t="s">
        <v>195</v>
      </c>
      <c r="N175" s="36"/>
      <c r="O175" s="36"/>
    </row>
    <row r="176" spans="1:15" ht="30" customHeight="1" x14ac:dyDescent="0.3">
      <c r="A176" s="65"/>
      <c r="B176" s="33"/>
      <c r="C176" s="30"/>
      <c r="D176" s="57" t="s">
        <v>401</v>
      </c>
      <c r="E176" s="86"/>
      <c r="F176" s="90"/>
      <c r="G176" s="63" t="str">
        <f t="shared" si="2"/>
        <v/>
      </c>
      <c r="H176" s="30">
        <v>1</v>
      </c>
      <c r="I176" s="30" t="str">
        <f>IFERROR(VLOOKUP(M176,Context!$E$5:$G$37,3),"")</f>
        <v>Y</v>
      </c>
      <c r="J176" s="30" t="str">
        <f>IFERROR(VLOOKUP(N176,Context!$E$5:$G$37,3),"")</f>
        <v/>
      </c>
      <c r="K176" s="30" t="str">
        <f>IFERROR(VLOOKUP(O176,Context!$E$5:$G$37,3),"")</f>
        <v/>
      </c>
      <c r="L176" s="30"/>
      <c r="M176" s="33" t="s">
        <v>195</v>
      </c>
      <c r="N176" s="33"/>
      <c r="O176" s="33"/>
    </row>
    <row r="177" spans="1:15" ht="50.1" customHeight="1" x14ac:dyDescent="0.3">
      <c r="A177" s="65">
        <v>120</v>
      </c>
      <c r="B177" s="33" t="s">
        <v>160</v>
      </c>
      <c r="C177" s="29" t="s">
        <v>23</v>
      </c>
      <c r="D177" s="59" t="s">
        <v>402</v>
      </c>
      <c r="E177" s="87" t="str">
        <f>IF(G177="NVT",DropdownAntwoord!A$3,"")</f>
        <v/>
      </c>
      <c r="F177" s="83"/>
      <c r="G177" s="63" t="str">
        <f t="shared" si="2"/>
        <v/>
      </c>
      <c r="H177" s="30">
        <v>1</v>
      </c>
      <c r="I177" s="30" t="str">
        <f>IFERROR(VLOOKUP(M177,Context!$E$5:$G$37,3),"")</f>
        <v>Y</v>
      </c>
      <c r="J177" s="30" t="str">
        <f>IFERROR(VLOOKUP(N177,Context!$E$5:$G$37,3),"")</f>
        <v/>
      </c>
      <c r="K177" s="30" t="str">
        <f>IFERROR(VLOOKUP(O177,Context!$E$5:$G$37,3),"")</f>
        <v/>
      </c>
      <c r="L177" s="30"/>
      <c r="M177" s="36" t="s">
        <v>195</v>
      </c>
      <c r="N177" s="33"/>
      <c r="O177" s="33"/>
    </row>
    <row r="178" spans="1:15" ht="50.1" customHeight="1" x14ac:dyDescent="0.3">
      <c r="A178" s="65">
        <v>121</v>
      </c>
      <c r="B178" s="33" t="s">
        <v>140</v>
      </c>
      <c r="C178" s="29" t="s">
        <v>22</v>
      </c>
      <c r="D178" s="59" t="s">
        <v>291</v>
      </c>
      <c r="E178" s="87" t="str">
        <f>IF(G178="NVT",DropdownAntwoord!A$3,"")</f>
        <v/>
      </c>
      <c r="F178" s="83"/>
      <c r="G178" s="63" t="str">
        <f t="shared" si="2"/>
        <v/>
      </c>
      <c r="H178" s="30">
        <v>1</v>
      </c>
      <c r="I178" s="30" t="str">
        <f>IFERROR(VLOOKUP(M178,Context!$E$5:$G$37,3),"")</f>
        <v>Y</v>
      </c>
      <c r="J178" s="30" t="str">
        <f>IFERROR(VLOOKUP(N178,Context!$E$5:$G$37,3),"")</f>
        <v/>
      </c>
      <c r="K178" s="30" t="str">
        <f>IFERROR(VLOOKUP(O178,Context!$E$5:$G$37,3),"")</f>
        <v/>
      </c>
      <c r="L178" s="30"/>
      <c r="M178" s="33" t="s">
        <v>195</v>
      </c>
      <c r="N178" s="33"/>
      <c r="O178" s="33"/>
    </row>
    <row r="179" spans="1:15" ht="50.1" customHeight="1" x14ac:dyDescent="0.3">
      <c r="A179" s="65">
        <v>122</v>
      </c>
      <c r="B179" s="33" t="s">
        <v>160</v>
      </c>
      <c r="C179" s="29" t="s">
        <v>21</v>
      </c>
      <c r="D179" s="28" t="s">
        <v>403</v>
      </c>
      <c r="E179" s="87" t="str">
        <f>IF(G179="NVT",DropdownAntwoord!A$3,"")</f>
        <v/>
      </c>
      <c r="F179" s="83"/>
      <c r="G179" s="63" t="str">
        <f t="shared" si="2"/>
        <v/>
      </c>
      <c r="H179" s="30">
        <v>1</v>
      </c>
      <c r="I179" s="30" t="str">
        <f>IFERROR(VLOOKUP(M179,Context!$E$5:$G$37,3),"")</f>
        <v>Y</v>
      </c>
      <c r="J179" s="30" t="str">
        <f>IFERROR(VLOOKUP(N179,Context!$E$5:$G$37,3),"")</f>
        <v/>
      </c>
      <c r="K179" s="30" t="str">
        <f>IFERROR(VLOOKUP(O179,Context!$E$5:$G$37,3),"")</f>
        <v/>
      </c>
      <c r="L179" s="30"/>
      <c r="M179" s="36" t="s">
        <v>195</v>
      </c>
      <c r="N179" s="33"/>
      <c r="O179" s="33"/>
    </row>
    <row r="180" spans="1:15" ht="35.25" customHeight="1" x14ac:dyDescent="0.3">
      <c r="A180" s="65">
        <v>123</v>
      </c>
      <c r="B180" s="33" t="s">
        <v>160</v>
      </c>
      <c r="C180" s="29" t="s">
        <v>20</v>
      </c>
      <c r="D180" s="59" t="s">
        <v>404</v>
      </c>
      <c r="E180" s="87" t="str">
        <f>IF(G180="NVT",DropdownAntwoord!A$3,"")</f>
        <v/>
      </c>
      <c r="F180" s="83"/>
      <c r="G180" s="63" t="str">
        <f t="shared" si="2"/>
        <v/>
      </c>
      <c r="H180" s="30">
        <v>1</v>
      </c>
      <c r="I180" s="30" t="str">
        <f>IFERROR(VLOOKUP(M180,Context!$E$5:$G$37,3),"")</f>
        <v>Y</v>
      </c>
      <c r="J180" s="30" t="str">
        <f>IFERROR(VLOOKUP(N180,Context!$E$5:$G$37,3),"")</f>
        <v/>
      </c>
      <c r="K180" s="30" t="str">
        <f>IFERROR(VLOOKUP(O180,Context!$E$5:$G$37,3),"")</f>
        <v/>
      </c>
      <c r="L180" s="30"/>
      <c r="M180" s="33" t="s">
        <v>195</v>
      </c>
      <c r="N180" s="33"/>
      <c r="O180" s="33"/>
    </row>
    <row r="181" spans="1:15" ht="50.1" customHeight="1" x14ac:dyDescent="0.3">
      <c r="A181" s="65">
        <v>124</v>
      </c>
      <c r="B181" s="33" t="s">
        <v>160</v>
      </c>
      <c r="C181" s="29" t="s">
        <v>19</v>
      </c>
      <c r="D181" s="28" t="s">
        <v>405</v>
      </c>
      <c r="E181" s="87" t="str">
        <f>IF(G181="NVT",DropdownAntwoord!A$3,"")</f>
        <v/>
      </c>
      <c r="F181" s="83"/>
      <c r="G181" s="63" t="str">
        <f t="shared" si="2"/>
        <v/>
      </c>
      <c r="H181" s="30">
        <v>1</v>
      </c>
      <c r="I181" s="30" t="str">
        <f>IFERROR(VLOOKUP(M181,Context!$E$5:$G$37,3),"")</f>
        <v>Y</v>
      </c>
      <c r="J181" s="30" t="str">
        <f>IFERROR(VLOOKUP(N181,Context!$E$5:$G$37,3),"")</f>
        <v/>
      </c>
      <c r="K181" s="30" t="str">
        <f>IFERROR(VLOOKUP(O181,Context!$E$5:$G$37,3),"")</f>
        <v/>
      </c>
      <c r="L181" s="30"/>
      <c r="M181" s="36" t="s">
        <v>195</v>
      </c>
      <c r="N181" s="33"/>
      <c r="O181" s="33"/>
    </row>
    <row r="182" spans="1:15" ht="42.75" customHeight="1" x14ac:dyDescent="0.3">
      <c r="A182" s="65"/>
      <c r="B182" s="33"/>
      <c r="C182" s="30"/>
      <c r="D182" s="57" t="s">
        <v>406</v>
      </c>
      <c r="E182" s="86"/>
      <c r="F182" s="90"/>
      <c r="G182" s="63" t="str">
        <f t="shared" si="2"/>
        <v/>
      </c>
      <c r="H182" s="30">
        <v>1</v>
      </c>
      <c r="I182" s="30" t="str">
        <f>IFERROR(VLOOKUP(M182,Context!$E$5:$G$37,3),"")</f>
        <v>Y</v>
      </c>
      <c r="J182" s="30" t="str">
        <f>IFERROR(VLOOKUP(N182,Context!$E$5:$G$37,3),"")</f>
        <v/>
      </c>
      <c r="K182" s="30" t="str">
        <f>IFERROR(VLOOKUP(O182,Context!$E$5:$G$37,3),"")</f>
        <v/>
      </c>
      <c r="L182" s="30"/>
      <c r="M182" s="33" t="s">
        <v>195</v>
      </c>
      <c r="N182" s="33"/>
      <c r="O182" s="33"/>
    </row>
    <row r="183" spans="1:15" ht="98.25" customHeight="1" x14ac:dyDescent="0.3">
      <c r="A183" s="65">
        <v>125</v>
      </c>
      <c r="B183" s="33" t="s">
        <v>160</v>
      </c>
      <c r="C183" s="29" t="s">
        <v>18</v>
      </c>
      <c r="D183" s="59" t="s">
        <v>407</v>
      </c>
      <c r="E183" s="87" t="str">
        <f>IF(G183="NVT",DropdownAntwoord!A$3,"")</f>
        <v/>
      </c>
      <c r="F183" s="83"/>
      <c r="G183" s="63" t="str">
        <f t="shared" si="2"/>
        <v/>
      </c>
      <c r="H183" s="30">
        <v>1</v>
      </c>
      <c r="I183" s="30" t="str">
        <f>IFERROR(VLOOKUP(M183,Context!$E$5:$G$37,3),"")</f>
        <v>Y</v>
      </c>
      <c r="J183" s="30" t="str">
        <f>IFERROR(VLOOKUP(N183,Context!$E$5:$G$37,3),"")</f>
        <v/>
      </c>
      <c r="K183" s="30" t="str">
        <f>IFERROR(VLOOKUP(O183,Context!$E$5:$G$37,3),"")</f>
        <v/>
      </c>
      <c r="L183" s="30"/>
      <c r="M183" s="36" t="s">
        <v>195</v>
      </c>
      <c r="N183" s="33"/>
      <c r="O183" s="33"/>
    </row>
    <row r="184" spans="1:15" ht="35.25" customHeight="1" x14ac:dyDescent="0.3">
      <c r="A184" s="65">
        <v>126</v>
      </c>
      <c r="B184" s="33" t="s">
        <v>160</v>
      </c>
      <c r="C184" s="29" t="s">
        <v>17</v>
      </c>
      <c r="D184" s="59" t="s">
        <v>408</v>
      </c>
      <c r="E184" s="87" t="str">
        <f>IF(G184="NVT",DropdownAntwoord!A$3,"")</f>
        <v/>
      </c>
      <c r="F184" s="83"/>
      <c r="G184" s="63" t="str">
        <f t="shared" si="2"/>
        <v/>
      </c>
      <c r="H184" s="30">
        <v>1</v>
      </c>
      <c r="I184" s="30" t="str">
        <f>IFERROR(VLOOKUP(M184,Context!$E$5:$G$37,3),"")</f>
        <v>Y</v>
      </c>
      <c r="J184" s="30" t="str">
        <f>IFERROR(VLOOKUP(N184,Context!$E$5:$G$37,3),"")</f>
        <v/>
      </c>
      <c r="K184" s="30" t="str">
        <f>IFERROR(VLOOKUP(O184,Context!$E$5:$G$37,3),"")</f>
        <v/>
      </c>
      <c r="L184" s="30"/>
      <c r="M184" s="33" t="s">
        <v>195</v>
      </c>
      <c r="N184" s="33"/>
      <c r="O184" s="33"/>
    </row>
    <row r="185" spans="1:15" ht="50.1" customHeight="1" x14ac:dyDescent="0.3">
      <c r="A185" s="65">
        <v>127</v>
      </c>
      <c r="B185" s="33" t="s">
        <v>160</v>
      </c>
      <c r="C185" s="29" t="s">
        <v>16</v>
      </c>
      <c r="D185" s="59" t="s">
        <v>409</v>
      </c>
      <c r="E185" s="87" t="str">
        <f>IF(G185="NVT",DropdownAntwoord!A$3,"")</f>
        <v/>
      </c>
      <c r="F185" s="83"/>
      <c r="G185" s="63" t="str">
        <f t="shared" si="2"/>
        <v/>
      </c>
      <c r="H185" s="30">
        <v>1</v>
      </c>
      <c r="I185" s="30" t="str">
        <f>IFERROR(VLOOKUP(M185,Context!$E$5:$G$37,3),"")</f>
        <v>Y</v>
      </c>
      <c r="J185" s="30" t="str">
        <f>IFERROR(VLOOKUP(N185,Context!$E$5:$G$37,3),"")</f>
        <v/>
      </c>
      <c r="K185" s="30" t="str">
        <f>IFERROR(VLOOKUP(O185,Context!$E$5:$G$37,3),"")</f>
        <v/>
      </c>
      <c r="L185" s="30"/>
      <c r="M185" s="36" t="s">
        <v>195</v>
      </c>
      <c r="N185" s="33"/>
      <c r="O185" s="33"/>
    </row>
    <row r="186" spans="1:15" ht="37.5" customHeight="1" x14ac:dyDescent="0.3">
      <c r="A186" s="65">
        <v>128</v>
      </c>
      <c r="B186" s="33" t="s">
        <v>160</v>
      </c>
      <c r="C186" s="29" t="s">
        <v>15</v>
      </c>
      <c r="D186" s="28" t="s">
        <v>410</v>
      </c>
      <c r="E186" s="87" t="str">
        <f>IF(G186="NVT",DropdownAntwoord!A$3,"")</f>
        <v/>
      </c>
      <c r="F186" s="83"/>
      <c r="G186" s="63" t="str">
        <f t="shared" si="2"/>
        <v/>
      </c>
      <c r="H186" s="30">
        <v>1</v>
      </c>
      <c r="I186" s="30" t="str">
        <f>IFERROR(VLOOKUP(M186,Context!$E$5:$G$37,3),"")</f>
        <v>Y</v>
      </c>
      <c r="J186" s="30" t="str">
        <f>IFERROR(VLOOKUP(N186,Context!$E$5:$G$37,3),"")</f>
        <v/>
      </c>
      <c r="K186" s="30" t="str">
        <f>IFERROR(VLOOKUP(O186,Context!$E$5:$G$37,3),"")</f>
        <v/>
      </c>
      <c r="L186" s="30"/>
      <c r="M186" s="33" t="s">
        <v>195</v>
      </c>
      <c r="N186" s="33"/>
      <c r="O186" s="33"/>
    </row>
    <row r="187" spans="1:15" ht="45.75" customHeight="1" x14ac:dyDescent="0.3">
      <c r="A187" s="65">
        <v>129</v>
      </c>
      <c r="B187" s="33" t="s">
        <v>160</v>
      </c>
      <c r="C187" s="29" t="s">
        <v>14</v>
      </c>
      <c r="D187" s="59" t="s">
        <v>411</v>
      </c>
      <c r="E187" s="87" t="str">
        <f>IF(G187="NVT",DropdownAntwoord!A$3,"")</f>
        <v/>
      </c>
      <c r="F187" s="83"/>
      <c r="G187" s="63" t="str">
        <f t="shared" si="2"/>
        <v/>
      </c>
      <c r="H187" s="30">
        <v>1</v>
      </c>
      <c r="I187" s="30" t="str">
        <f>IFERROR(VLOOKUP(M187,Context!$E$5:$G$37,3),"")</f>
        <v>Y</v>
      </c>
      <c r="J187" s="30" t="str">
        <f>IFERROR(VLOOKUP(N187,Context!$E$5:$G$37,3),"")</f>
        <v/>
      </c>
      <c r="K187" s="30" t="str">
        <f>IFERROR(VLOOKUP(O187,Context!$E$5:$G$37,3),"")</f>
        <v/>
      </c>
      <c r="L187" s="30"/>
      <c r="M187" s="36" t="s">
        <v>195</v>
      </c>
      <c r="N187" s="33"/>
      <c r="O187" s="33"/>
    </row>
    <row r="188" spans="1:15" s="26" customFormat="1" ht="30" customHeight="1" x14ac:dyDescent="0.3">
      <c r="A188" s="64" t="s">
        <v>231</v>
      </c>
      <c r="B188" s="33"/>
      <c r="C188" s="32"/>
      <c r="D188" s="56" t="s">
        <v>412</v>
      </c>
      <c r="E188" s="52"/>
      <c r="F188" s="89"/>
      <c r="G188" s="63" t="str">
        <f t="shared" si="2"/>
        <v/>
      </c>
      <c r="H188" s="30"/>
      <c r="I188" s="30" t="str">
        <f>IFERROR(VLOOKUP(M188,Context!$E$5:$G$37,3),"")</f>
        <v>Y</v>
      </c>
      <c r="J188" s="30" t="str">
        <f>IFERROR(VLOOKUP(N188,Context!$E$5:$G$37,3),"")</f>
        <v/>
      </c>
      <c r="K188" s="30" t="str">
        <f>IFERROR(VLOOKUP(O188,Context!$E$5:$G$37,3),"")</f>
        <v/>
      </c>
      <c r="L188" s="30"/>
      <c r="M188" s="33" t="s">
        <v>199</v>
      </c>
      <c r="N188" s="36"/>
      <c r="O188" s="36"/>
    </row>
    <row r="189" spans="1:15" ht="41.4" x14ac:dyDescent="0.3">
      <c r="A189" s="65"/>
      <c r="B189" s="33"/>
      <c r="C189" s="30"/>
      <c r="D189" s="57" t="s">
        <v>413</v>
      </c>
      <c r="E189" s="86"/>
      <c r="F189" s="90"/>
      <c r="G189" s="63" t="str">
        <f t="shared" si="2"/>
        <v/>
      </c>
      <c r="H189" s="30"/>
      <c r="I189" s="30" t="str">
        <f>IFERROR(VLOOKUP(M189,Context!$E$5:$G$37,3),"")</f>
        <v>Y</v>
      </c>
      <c r="J189" s="30" t="str">
        <f>IFERROR(VLOOKUP(N189,Context!$E$5:$G$37,3),"")</f>
        <v/>
      </c>
      <c r="K189" s="30" t="str">
        <f>IFERROR(VLOOKUP(O189,Context!$E$5:$G$37,3),"")</f>
        <v/>
      </c>
      <c r="L189" s="30"/>
      <c r="M189" s="36" t="s">
        <v>199</v>
      </c>
      <c r="N189" s="33"/>
      <c r="O189" s="33"/>
    </row>
    <row r="190" spans="1:15" ht="50.1" customHeight="1" x14ac:dyDescent="0.3">
      <c r="A190" s="65">
        <v>130</v>
      </c>
      <c r="B190" s="33" t="s">
        <v>161</v>
      </c>
      <c r="C190" s="29" t="s">
        <v>13</v>
      </c>
      <c r="D190" s="28" t="s">
        <v>414</v>
      </c>
      <c r="E190" s="87" t="str">
        <f>IF(G190="NVT",DropdownAntwoord!A$3,"")</f>
        <v/>
      </c>
      <c r="F190" s="83"/>
      <c r="G190" s="63" t="str">
        <f t="shared" si="2"/>
        <v/>
      </c>
      <c r="H190" s="30">
        <v>1</v>
      </c>
      <c r="I190" s="30" t="str">
        <f>IFERROR(VLOOKUP(M190,Context!$E$5:$G$37,3),"")</f>
        <v>Y</v>
      </c>
      <c r="J190" s="30" t="str">
        <f>IFERROR(VLOOKUP(N190,Context!$E$5:$G$37,3),"")</f>
        <v/>
      </c>
      <c r="K190" s="30" t="str">
        <f>IFERROR(VLOOKUP(O190,Context!$E$5:$G$37,3),"")</f>
        <v/>
      </c>
      <c r="L190" s="30"/>
      <c r="M190" s="33" t="s">
        <v>199</v>
      </c>
      <c r="N190" s="33"/>
      <c r="O190" s="33"/>
    </row>
    <row r="191" spans="1:15" ht="50.1" customHeight="1" x14ac:dyDescent="0.3">
      <c r="A191" s="65">
        <v>131</v>
      </c>
      <c r="B191" s="33" t="s">
        <v>161</v>
      </c>
      <c r="C191" s="29" t="s">
        <v>12</v>
      </c>
      <c r="D191" s="28" t="s">
        <v>415</v>
      </c>
      <c r="E191" s="87" t="str">
        <f>IF(G191="NVT",DropdownAntwoord!A$3,"")</f>
        <v/>
      </c>
      <c r="F191" s="83"/>
      <c r="G191" s="63" t="str">
        <f t="shared" si="2"/>
        <v/>
      </c>
      <c r="H191" s="30">
        <v>1</v>
      </c>
      <c r="I191" s="30" t="str">
        <f>IFERROR(VLOOKUP(M191,Context!$E$5:$G$37,3),"")</f>
        <v>Y</v>
      </c>
      <c r="J191" s="30" t="str">
        <f>IFERROR(VLOOKUP(N191,Context!$E$5:$G$37,3),"")</f>
        <v/>
      </c>
      <c r="K191" s="30" t="str">
        <f>IFERROR(VLOOKUP(O191,Context!$E$5:$G$37,3),"")</f>
        <v/>
      </c>
      <c r="L191" s="30"/>
      <c r="M191" s="36" t="s">
        <v>199</v>
      </c>
      <c r="N191" s="33"/>
      <c r="O191" s="33"/>
    </row>
    <row r="192" spans="1:15" ht="50.1" customHeight="1" x14ac:dyDescent="0.3">
      <c r="A192" s="65">
        <v>132</v>
      </c>
      <c r="B192" s="33" t="s">
        <v>161</v>
      </c>
      <c r="C192" s="29" t="s">
        <v>11</v>
      </c>
      <c r="D192" s="28" t="s">
        <v>416</v>
      </c>
      <c r="E192" s="87" t="str">
        <f>IF(G192="NVT",DropdownAntwoord!A$3,"")</f>
        <v/>
      </c>
      <c r="F192" s="83"/>
      <c r="G192" s="63" t="str">
        <f t="shared" si="2"/>
        <v/>
      </c>
      <c r="H192" s="30">
        <v>1</v>
      </c>
      <c r="I192" s="30" t="str">
        <f>IFERROR(VLOOKUP(M192,Context!$E$5:$G$37,3),"")</f>
        <v>Y</v>
      </c>
      <c r="J192" s="30" t="str">
        <f>IFERROR(VLOOKUP(N192,Context!$E$5:$G$37,3),"")</f>
        <v/>
      </c>
      <c r="K192" s="30" t="str">
        <f>IFERROR(VLOOKUP(O192,Context!$E$5:$G$37,3),"")</f>
        <v/>
      </c>
      <c r="L192" s="30"/>
      <c r="M192" s="33" t="s">
        <v>199</v>
      </c>
      <c r="N192" s="33"/>
      <c r="O192" s="33"/>
    </row>
    <row r="193" spans="1:15" ht="62.25" customHeight="1" x14ac:dyDescent="0.3">
      <c r="A193" s="65">
        <v>133</v>
      </c>
      <c r="B193" s="33" t="s">
        <v>161</v>
      </c>
      <c r="C193" s="29" t="s">
        <v>10</v>
      </c>
      <c r="D193" s="28" t="s">
        <v>417</v>
      </c>
      <c r="E193" s="87" t="str">
        <f>IF(G193="NVT",DropdownAntwoord!A$3,"")</f>
        <v/>
      </c>
      <c r="F193" s="83"/>
      <c r="G193" s="63" t="str">
        <f t="shared" si="2"/>
        <v/>
      </c>
      <c r="H193" s="30">
        <v>1</v>
      </c>
      <c r="I193" s="30" t="str">
        <f>IFERROR(VLOOKUP(M193,Context!$E$5:$G$37,3),"")</f>
        <v>Y</v>
      </c>
      <c r="J193" s="30" t="str">
        <f>IFERROR(VLOOKUP(N193,Context!$E$5:$G$37,3),"")</f>
        <v/>
      </c>
      <c r="K193" s="30" t="str">
        <f>IFERROR(VLOOKUP(O193,Context!$E$5:$G$37,3),"")</f>
        <v/>
      </c>
      <c r="L193" s="30"/>
      <c r="M193" s="36" t="s">
        <v>199</v>
      </c>
      <c r="N193" s="33"/>
      <c r="O193" s="33"/>
    </row>
    <row r="194" spans="1:15" ht="50.1" customHeight="1" x14ac:dyDescent="0.3">
      <c r="A194" s="65">
        <v>134</v>
      </c>
      <c r="B194" s="33" t="s">
        <v>161</v>
      </c>
      <c r="C194" s="29" t="s">
        <v>9</v>
      </c>
      <c r="D194" s="28" t="s">
        <v>418</v>
      </c>
      <c r="E194" s="87" t="str">
        <f>IF(G194="NVT",DropdownAntwoord!A$3,"")</f>
        <v/>
      </c>
      <c r="F194" s="83"/>
      <c r="G194" s="63" t="str">
        <f t="shared" si="2"/>
        <v/>
      </c>
      <c r="H194" s="30">
        <v>1</v>
      </c>
      <c r="I194" s="30" t="str">
        <f>IFERROR(VLOOKUP(M194,Context!$E$5:$G$37,3),"")</f>
        <v>Y</v>
      </c>
      <c r="J194" s="30" t="str">
        <f>IFERROR(VLOOKUP(N194,Context!$E$5:$G$37,3),"")</f>
        <v/>
      </c>
      <c r="K194" s="30" t="str">
        <f>IFERROR(VLOOKUP(O194,Context!$E$5:$G$37,3),"")</f>
        <v/>
      </c>
      <c r="L194" s="30"/>
      <c r="M194" s="33" t="s">
        <v>199</v>
      </c>
      <c r="N194" s="33"/>
      <c r="O194" s="33"/>
    </row>
    <row r="195" spans="1:15" ht="30" customHeight="1" x14ac:dyDescent="0.3">
      <c r="A195" s="65"/>
      <c r="B195" s="33"/>
      <c r="C195" s="30"/>
      <c r="D195" s="57" t="s">
        <v>419</v>
      </c>
      <c r="E195" s="86"/>
      <c r="F195" s="90"/>
      <c r="G195" s="63" t="str">
        <f t="shared" si="2"/>
        <v/>
      </c>
      <c r="H195" s="30"/>
      <c r="I195" s="30" t="str">
        <f>IFERROR(VLOOKUP(M195,Context!$E$5:$G$37,3),"")</f>
        <v>Y</v>
      </c>
      <c r="J195" s="30" t="str">
        <f>IFERROR(VLOOKUP(N195,Context!$E$5:$G$37,3),"")</f>
        <v/>
      </c>
      <c r="K195" s="30" t="str">
        <f>IFERROR(VLOOKUP(O195,Context!$E$5:$G$37,3),"")</f>
        <v/>
      </c>
      <c r="L195" s="30"/>
      <c r="M195" s="33" t="s">
        <v>199</v>
      </c>
      <c r="N195" s="33"/>
      <c r="O195" s="33"/>
    </row>
    <row r="196" spans="1:15" ht="39.75" customHeight="1" x14ac:dyDescent="0.3">
      <c r="A196" s="65">
        <v>135</v>
      </c>
      <c r="B196" s="33" t="s">
        <v>161</v>
      </c>
      <c r="C196" s="29" t="s">
        <v>8</v>
      </c>
      <c r="D196" s="28" t="s">
        <v>420</v>
      </c>
      <c r="E196" s="87" t="str">
        <f>IF(G196="NVT",DropdownAntwoord!A$3,"")</f>
        <v/>
      </c>
      <c r="F196" s="83"/>
      <c r="G196" s="63" t="str">
        <f t="shared" si="2"/>
        <v/>
      </c>
      <c r="H196" s="30">
        <v>1</v>
      </c>
      <c r="I196" s="30" t="str">
        <f>IFERROR(VLOOKUP(M196,Context!$E$5:$G$37,3),"")</f>
        <v>Y</v>
      </c>
      <c r="J196" s="30" t="str">
        <f>IFERROR(VLOOKUP(N196,Context!$E$5:$G$37,3),"")</f>
        <v/>
      </c>
      <c r="K196" s="30" t="str">
        <f>IFERROR(VLOOKUP(O196,Context!$E$5:$G$37,3),"")</f>
        <v/>
      </c>
      <c r="L196" s="30"/>
      <c r="M196" s="36" t="s">
        <v>199</v>
      </c>
      <c r="N196" s="33"/>
      <c r="O196" s="33"/>
    </row>
    <row r="197" spans="1:15" ht="57" customHeight="1" x14ac:dyDescent="0.3">
      <c r="A197" s="65">
        <v>136</v>
      </c>
      <c r="B197" s="33" t="s">
        <v>161</v>
      </c>
      <c r="C197" s="29" t="s">
        <v>7</v>
      </c>
      <c r="D197" s="28" t="s">
        <v>540</v>
      </c>
      <c r="E197" s="87" t="str">
        <f>IF(G197="NVT",DropdownAntwoord!A$3,"")</f>
        <v/>
      </c>
      <c r="F197" s="83"/>
      <c r="G197" s="63" t="str">
        <f t="shared" si="2"/>
        <v/>
      </c>
      <c r="H197" s="30">
        <v>1</v>
      </c>
      <c r="I197" s="30" t="str">
        <f>IFERROR(VLOOKUP(M197,Context!$E$5:$G$37,3),"")</f>
        <v>Y</v>
      </c>
      <c r="J197" s="30" t="str">
        <f>IFERROR(VLOOKUP(N197,Context!$E$5:$G$37,3),"")</f>
        <v/>
      </c>
      <c r="K197" s="30" t="str">
        <f>IFERROR(VLOOKUP(O197,Context!$E$5:$G$37,3),"")</f>
        <v/>
      </c>
      <c r="L197" s="30"/>
      <c r="M197" s="33" t="s">
        <v>199</v>
      </c>
      <c r="N197" s="33"/>
      <c r="O197" s="33"/>
    </row>
    <row r="198" spans="1:15" ht="30" customHeight="1" x14ac:dyDescent="0.3">
      <c r="A198" s="65"/>
      <c r="B198" s="33"/>
      <c r="C198" s="30"/>
      <c r="D198" s="57" t="s">
        <v>421</v>
      </c>
      <c r="E198" s="86"/>
      <c r="F198" s="90"/>
      <c r="G198" s="63" t="str">
        <f t="shared" si="2"/>
        <v/>
      </c>
      <c r="H198" s="30">
        <v>1</v>
      </c>
      <c r="I198" s="30" t="str">
        <f>IFERROR(VLOOKUP(M198,Context!$E$5:$G$37,3),"")</f>
        <v>Y</v>
      </c>
      <c r="J198" s="30" t="str">
        <f>IFERROR(VLOOKUP(N198,Context!$E$5:$G$37,3),"")</f>
        <v/>
      </c>
      <c r="K198" s="30" t="str">
        <f>IFERROR(VLOOKUP(O198,Context!$E$5:$G$37,3),"")</f>
        <v/>
      </c>
      <c r="L198" s="30"/>
      <c r="M198" s="33" t="s">
        <v>199</v>
      </c>
      <c r="N198" s="33"/>
      <c r="O198" s="33"/>
    </row>
    <row r="199" spans="1:15" ht="35.25" customHeight="1" x14ac:dyDescent="0.3">
      <c r="A199" s="65">
        <v>137</v>
      </c>
      <c r="B199" s="33" t="s">
        <v>140</v>
      </c>
      <c r="C199" s="29" t="s">
        <v>106</v>
      </c>
      <c r="D199" s="59" t="s">
        <v>422</v>
      </c>
      <c r="E199" s="87" t="str">
        <f>IF(G199="NVT",DropdownAntwoord!A$3,"")</f>
        <v/>
      </c>
      <c r="F199" s="83"/>
      <c r="G199" s="63" t="str">
        <f t="shared" si="2"/>
        <v/>
      </c>
      <c r="H199" s="30">
        <v>1</v>
      </c>
      <c r="I199" s="30" t="str">
        <f>IFERROR(VLOOKUP(M199,Context!$E$5:$G$37,3),"")</f>
        <v>Y</v>
      </c>
      <c r="J199" s="30" t="str">
        <f>IFERROR(VLOOKUP(N199,Context!$E$5:$G$37,3),"")</f>
        <v/>
      </c>
      <c r="K199" s="30" t="str">
        <f>IFERROR(VLOOKUP(O199,Context!$E$5:$G$37,3),"")</f>
        <v/>
      </c>
      <c r="L199" s="30"/>
      <c r="M199" s="33" t="s">
        <v>199</v>
      </c>
      <c r="N199" s="33"/>
      <c r="O199" s="33"/>
    </row>
    <row r="200" spans="1:15" ht="50.1" customHeight="1" x14ac:dyDescent="0.3">
      <c r="A200" s="65">
        <v>138</v>
      </c>
      <c r="B200" s="33" t="s">
        <v>140</v>
      </c>
      <c r="C200" s="29" t="s">
        <v>105</v>
      </c>
      <c r="D200" s="59" t="s">
        <v>423</v>
      </c>
      <c r="E200" s="87" t="str">
        <f>IF(G200="NVT",DropdownAntwoord!A$3,"")</f>
        <v/>
      </c>
      <c r="F200" s="83"/>
      <c r="G200" s="63" t="str">
        <f t="shared" si="2"/>
        <v/>
      </c>
      <c r="H200" s="30">
        <v>1</v>
      </c>
      <c r="I200" s="30" t="str">
        <f>IFERROR(VLOOKUP(M200,Context!$E$5:$G$37,3),"")</f>
        <v>Y</v>
      </c>
      <c r="J200" s="30" t="str">
        <f>IFERROR(VLOOKUP(N200,Context!$E$5:$G$37,3),"")</f>
        <v/>
      </c>
      <c r="K200" s="30" t="str">
        <f>IFERROR(VLOOKUP(O200,Context!$E$5:$G$37,3),"")</f>
        <v/>
      </c>
      <c r="L200" s="30"/>
      <c r="M200" s="33" t="s">
        <v>199</v>
      </c>
      <c r="N200" s="33"/>
      <c r="O200" s="33"/>
    </row>
    <row r="201" spans="1:15" ht="36" customHeight="1" x14ac:dyDescent="0.3">
      <c r="A201" s="65">
        <v>139</v>
      </c>
      <c r="B201" s="33" t="s">
        <v>140</v>
      </c>
      <c r="C201" s="29" t="s">
        <v>104</v>
      </c>
      <c r="D201" s="59" t="s">
        <v>424</v>
      </c>
      <c r="E201" s="87" t="str">
        <f>IF(G201="NVT",DropdownAntwoord!A$3,"")</f>
        <v/>
      </c>
      <c r="F201" s="83"/>
      <c r="G201" s="63" t="str">
        <f t="shared" si="2"/>
        <v/>
      </c>
      <c r="H201" s="30">
        <v>1</v>
      </c>
      <c r="I201" s="30" t="str">
        <f>IFERROR(VLOOKUP(M201,Context!$E$5:$G$37,3),"")</f>
        <v>Y</v>
      </c>
      <c r="J201" s="30" t="str">
        <f>IFERROR(VLOOKUP(N201,Context!$E$5:$G$37,3),"")</f>
        <v/>
      </c>
      <c r="K201" s="30" t="str">
        <f>IFERROR(VLOOKUP(O201,Context!$E$5:$G$37,3),"")</f>
        <v/>
      </c>
      <c r="L201" s="30"/>
      <c r="M201" s="33" t="s">
        <v>200</v>
      </c>
      <c r="N201" s="33"/>
      <c r="O201" s="33"/>
    </row>
    <row r="202" spans="1:15" s="26" customFormat="1" ht="30" customHeight="1" x14ac:dyDescent="0.3">
      <c r="A202" s="64" t="s">
        <v>232</v>
      </c>
      <c r="B202" s="33"/>
      <c r="C202" s="32"/>
      <c r="D202" s="56" t="s">
        <v>425</v>
      </c>
      <c r="E202" s="52"/>
      <c r="F202" s="89"/>
      <c r="G202" s="63" t="str">
        <f t="shared" si="2"/>
        <v/>
      </c>
      <c r="H202" s="32"/>
      <c r="I202" s="30" t="str">
        <f>IFERROR(VLOOKUP(M202,Context!$E$5:$G$37,3),"")</f>
        <v>Y</v>
      </c>
      <c r="J202" s="30" t="str">
        <f>IFERROR(VLOOKUP(N202,Context!$E$5:$G$37,3),"")</f>
        <v/>
      </c>
      <c r="K202" s="30" t="str">
        <f>IFERROR(VLOOKUP(O202,Context!$E$5:$G$37,3),"")</f>
        <v/>
      </c>
      <c r="L202" s="32"/>
      <c r="M202" s="33" t="s">
        <v>200</v>
      </c>
      <c r="N202" s="36"/>
      <c r="O202" s="36"/>
    </row>
    <row r="203" spans="1:15" ht="30" customHeight="1" x14ac:dyDescent="0.3">
      <c r="A203" s="65"/>
      <c r="B203" s="33"/>
      <c r="C203" s="30"/>
      <c r="D203" s="57" t="s">
        <v>426</v>
      </c>
      <c r="E203" s="86"/>
      <c r="F203" s="90"/>
      <c r="G203" s="63" t="str">
        <f t="shared" si="2"/>
        <v/>
      </c>
      <c r="H203" s="30">
        <v>1</v>
      </c>
      <c r="I203" s="30" t="str">
        <f>IFERROR(VLOOKUP(M203,Context!$E$5:$G$37,3),"")</f>
        <v>Y</v>
      </c>
      <c r="J203" s="30" t="str">
        <f>IFERROR(VLOOKUP(N203,Context!$E$5:$G$37,3),"")</f>
        <v/>
      </c>
      <c r="K203" s="30" t="str">
        <f>IFERROR(VLOOKUP(O203,Context!$E$5:$G$37,3),"")</f>
        <v/>
      </c>
      <c r="L203" s="30"/>
      <c r="M203" s="33" t="s">
        <v>200</v>
      </c>
      <c r="N203" s="33"/>
      <c r="O203" s="33"/>
    </row>
    <row r="204" spans="1:15" ht="38.25" customHeight="1" x14ac:dyDescent="0.3">
      <c r="A204" s="65">
        <v>140</v>
      </c>
      <c r="B204" s="33" t="s">
        <v>162</v>
      </c>
      <c r="C204" s="29" t="s">
        <v>6</v>
      </c>
      <c r="D204" s="28" t="s">
        <v>427</v>
      </c>
      <c r="E204" s="87" t="str">
        <f>IF(G204="NVT",DropdownAntwoord!A$3,"")</f>
        <v/>
      </c>
      <c r="F204" s="83"/>
      <c r="G204" s="63" t="str">
        <f t="shared" si="2"/>
        <v/>
      </c>
      <c r="H204" s="30">
        <v>1</v>
      </c>
      <c r="I204" s="30" t="str">
        <f>IFERROR(VLOOKUP(M204,Context!$E$5:$G$37,3),"")</f>
        <v>Y</v>
      </c>
      <c r="J204" s="30" t="str">
        <f>IFERROR(VLOOKUP(N204,Context!$E$5:$G$37,3),"")</f>
        <v/>
      </c>
      <c r="K204" s="30" t="str">
        <f>IFERROR(VLOOKUP(O204,Context!$E$5:$G$37,3),"")</f>
        <v/>
      </c>
      <c r="L204" s="30"/>
      <c r="M204" s="36" t="s">
        <v>200</v>
      </c>
      <c r="N204" s="33"/>
      <c r="O204" s="33"/>
    </row>
    <row r="205" spans="1:15" ht="63" customHeight="1" x14ac:dyDescent="0.3">
      <c r="A205" s="65">
        <v>141</v>
      </c>
      <c r="B205" s="33" t="s">
        <v>162</v>
      </c>
      <c r="C205" s="29" t="s">
        <v>5</v>
      </c>
      <c r="D205" s="28" t="s">
        <v>428</v>
      </c>
      <c r="E205" s="87" t="str">
        <f>IF(G205="NVT",DropdownAntwoord!A$3,"")</f>
        <v/>
      </c>
      <c r="F205" s="83"/>
      <c r="G205" s="63" t="str">
        <f t="shared" si="2"/>
        <v/>
      </c>
      <c r="H205" s="30">
        <v>1</v>
      </c>
      <c r="I205" s="30" t="str">
        <f>IFERROR(VLOOKUP(M205,Context!$E$5:$G$37,3),"")</f>
        <v>Y</v>
      </c>
      <c r="J205" s="30" t="str">
        <f>IFERROR(VLOOKUP(N205,Context!$E$5:$G$37,3),"")</f>
        <v/>
      </c>
      <c r="K205" s="30" t="str">
        <f>IFERROR(VLOOKUP(O205,Context!$E$5:$G$37,3),"")</f>
        <v/>
      </c>
      <c r="L205" s="30"/>
      <c r="M205" s="36" t="s">
        <v>200</v>
      </c>
      <c r="N205" s="33"/>
      <c r="O205" s="33"/>
    </row>
    <row r="206" spans="1:15" s="26" customFormat="1" ht="30" customHeight="1" x14ac:dyDescent="0.3">
      <c r="A206" s="64" t="s">
        <v>233</v>
      </c>
      <c r="B206" s="33"/>
      <c r="C206" s="32"/>
      <c r="D206" s="56" t="s">
        <v>429</v>
      </c>
      <c r="E206" s="52"/>
      <c r="F206" s="89"/>
      <c r="G206" s="63" t="str">
        <f t="shared" si="2"/>
        <v>NVT</v>
      </c>
      <c r="H206" s="32"/>
      <c r="I206" s="30" t="str">
        <f>IFERROR(VLOOKUP(M206,Context!$E$5:$G$37,3),"")</f>
        <v/>
      </c>
      <c r="J206" s="30" t="str">
        <f>IFERROR(VLOOKUP(N206,Context!$E$5:$G$37,3),"")</f>
        <v/>
      </c>
      <c r="K206" s="30" t="str">
        <f>IFERROR(VLOOKUP(O206,Context!$E$5:$G$37,3),"")</f>
        <v/>
      </c>
      <c r="L206" s="32"/>
      <c r="M206" s="36"/>
      <c r="N206" s="36"/>
      <c r="O206" s="36"/>
    </row>
    <row r="207" spans="1:15" ht="30" customHeight="1" x14ac:dyDescent="0.3">
      <c r="A207" s="65"/>
      <c r="B207" s="33"/>
      <c r="C207" s="30"/>
      <c r="D207" s="57" t="s">
        <v>430</v>
      </c>
      <c r="E207" s="86"/>
      <c r="F207" s="90"/>
      <c r="G207" s="63"/>
      <c r="H207" s="30">
        <v>0</v>
      </c>
      <c r="I207" s="30" t="str">
        <f>IFERROR(VLOOKUP(M207,Context!$E$5:$G$37,3),"")</f>
        <v/>
      </c>
      <c r="J207" s="30" t="str">
        <f>IFERROR(VLOOKUP(N207,Context!$E$5:$G$37,3),"")</f>
        <v/>
      </c>
      <c r="K207" s="30" t="str">
        <f>IFERROR(VLOOKUP(O207,Context!$E$5:$G$37,3),"")</f>
        <v/>
      </c>
      <c r="L207" s="30"/>
      <c r="M207" s="33"/>
      <c r="N207" s="33"/>
      <c r="O207" s="33"/>
    </row>
    <row r="208" spans="1:15" ht="71.25" customHeight="1" x14ac:dyDescent="0.3">
      <c r="A208" s="65">
        <v>142</v>
      </c>
      <c r="B208" s="33" t="s">
        <v>142</v>
      </c>
      <c r="C208" s="29" t="s">
        <v>4</v>
      </c>
      <c r="D208" s="59" t="s">
        <v>431</v>
      </c>
      <c r="E208" s="87" t="str">
        <f>IF(G208="NVT",DropdownAntwoord!A$3,"")</f>
        <v/>
      </c>
      <c r="F208" s="83"/>
      <c r="G208" s="63"/>
      <c r="H208" s="30">
        <v>1</v>
      </c>
      <c r="I208" s="30" t="str">
        <f>IFERROR(VLOOKUP(M208,Context!$E$5:$G$37,3),"")</f>
        <v/>
      </c>
      <c r="J208" s="30" t="str">
        <f>IFERROR(VLOOKUP(N208,Context!$E$5:$G$37,3),"")</f>
        <v/>
      </c>
      <c r="K208" s="30" t="str">
        <f>IFERROR(VLOOKUP(O208,Context!$E$5:$G$37,3),"")</f>
        <v/>
      </c>
      <c r="L208" s="30"/>
      <c r="M208" s="33"/>
      <c r="N208" s="33"/>
      <c r="O208" s="33"/>
    </row>
    <row r="209" spans="1:15" ht="34.5" customHeight="1" x14ac:dyDescent="0.3">
      <c r="A209" s="65">
        <v>143</v>
      </c>
      <c r="B209" s="33" t="s">
        <v>163</v>
      </c>
      <c r="C209" s="29" t="s">
        <v>3</v>
      </c>
      <c r="D209" s="59" t="s">
        <v>432</v>
      </c>
      <c r="E209" s="87" t="str">
        <f>IF(G209="NVT",DropdownAntwoord!A$3,"")</f>
        <v/>
      </c>
      <c r="F209" s="83"/>
      <c r="G209" s="63"/>
      <c r="H209" s="30">
        <v>1</v>
      </c>
      <c r="I209" s="30" t="str">
        <f>IFERROR(VLOOKUP(M209,Context!$E$5:$G$37,3),"")</f>
        <v/>
      </c>
      <c r="J209" s="30" t="str">
        <f>IFERROR(VLOOKUP(N209,Context!$E$5:$G$37,3),"")</f>
        <v/>
      </c>
      <c r="K209" s="30" t="str">
        <f>IFERROR(VLOOKUP(O209,Context!$E$5:$G$37,3),"")</f>
        <v/>
      </c>
      <c r="L209" s="30"/>
      <c r="M209" s="33"/>
      <c r="N209" s="33"/>
      <c r="O209" s="33"/>
    </row>
    <row r="210" spans="1:15" ht="50.1" customHeight="1" x14ac:dyDescent="0.3">
      <c r="A210" s="65">
        <v>144</v>
      </c>
      <c r="B210" s="33" t="s">
        <v>163</v>
      </c>
      <c r="C210" s="29" t="s">
        <v>2</v>
      </c>
      <c r="D210" s="28" t="s">
        <v>433</v>
      </c>
      <c r="E210" s="87" t="str">
        <f>IF(G210="NVT",DropdownAntwoord!A$3,"")</f>
        <v/>
      </c>
      <c r="F210" s="83"/>
      <c r="G210" s="63"/>
      <c r="H210" s="30">
        <v>1</v>
      </c>
      <c r="I210" s="30" t="str">
        <f>IFERROR(VLOOKUP(M210,Context!$E$5:$G$37,3),"")</f>
        <v/>
      </c>
      <c r="J210" s="30" t="str">
        <f>IFERROR(VLOOKUP(N210,Context!$E$5:$G$37,3),"")</f>
        <v/>
      </c>
      <c r="K210" s="30" t="str">
        <f>IFERROR(VLOOKUP(O210,Context!$E$5:$G$37,3),"")</f>
        <v/>
      </c>
      <c r="L210" s="30"/>
      <c r="M210" s="33"/>
      <c r="N210" s="33"/>
      <c r="O210" s="33"/>
    </row>
    <row r="211" spans="1:15" ht="51" customHeight="1" x14ac:dyDescent="0.3">
      <c r="A211" s="65">
        <v>145</v>
      </c>
      <c r="B211" s="33" t="s">
        <v>145</v>
      </c>
      <c r="C211" s="29" t="s">
        <v>95</v>
      </c>
      <c r="D211" s="28" t="s">
        <v>434</v>
      </c>
      <c r="E211" s="87" t="str">
        <f>IF(G211="NVT",DropdownAntwoord!A$3,"")</f>
        <v/>
      </c>
      <c r="F211" s="83"/>
      <c r="G211" s="63"/>
      <c r="H211" s="30">
        <v>1</v>
      </c>
      <c r="I211" s="30" t="str">
        <f>IFERROR(VLOOKUP(M211,Context!$E$5:$G$37,3),"")</f>
        <v/>
      </c>
      <c r="J211" s="30" t="str">
        <f>IFERROR(VLOOKUP(N211,Context!$E$5:$G$37,3),"")</f>
        <v/>
      </c>
      <c r="K211" s="30" t="str">
        <f>IFERROR(VLOOKUP(O211,Context!$E$5:$G$37,3),"")</f>
        <v/>
      </c>
      <c r="L211" s="30"/>
      <c r="M211" s="33"/>
      <c r="N211" s="33"/>
      <c r="O211" s="33"/>
    </row>
    <row r="212" spans="1:15" ht="35.25" customHeight="1" x14ac:dyDescent="0.3">
      <c r="A212" s="65">
        <v>146</v>
      </c>
      <c r="B212" s="33" t="s">
        <v>148</v>
      </c>
      <c r="C212" s="29" t="s">
        <v>93</v>
      </c>
      <c r="D212" s="28" t="s">
        <v>435</v>
      </c>
      <c r="E212" s="87" t="str">
        <f>IF(G212="NVT",DropdownAntwoord!A$3,"")</f>
        <v/>
      </c>
      <c r="F212" s="83"/>
      <c r="G212" s="63"/>
      <c r="H212" s="32">
        <v>0</v>
      </c>
      <c r="I212" s="30" t="str">
        <f>IFERROR(VLOOKUP(M212,Context!$E$5:$G$37,3),"")</f>
        <v/>
      </c>
      <c r="J212" s="30" t="str">
        <f>IFERROR(VLOOKUP(N212,Context!$E$5:$G$37,3),"")</f>
        <v/>
      </c>
      <c r="K212" s="30" t="str">
        <f>IFERROR(VLOOKUP(O212,Context!$E$5:$G$37,3),"")</f>
        <v/>
      </c>
      <c r="L212" s="32"/>
      <c r="M212" s="37"/>
      <c r="N212" s="33"/>
      <c r="O212" s="33"/>
    </row>
    <row r="213" spans="1:15" s="26" customFormat="1" ht="30" customHeight="1" x14ac:dyDescent="0.3">
      <c r="A213" s="64" t="s">
        <v>234</v>
      </c>
      <c r="B213" s="33"/>
      <c r="C213" s="32"/>
      <c r="D213" s="56" t="s">
        <v>436</v>
      </c>
      <c r="E213" s="52"/>
      <c r="F213" s="89"/>
      <c r="G213" s="63" t="str">
        <f>IF(I213="Y","","NVT")</f>
        <v>NVT</v>
      </c>
      <c r="H213" s="32"/>
      <c r="I213" s="30" t="str">
        <f>IFERROR(VLOOKUP(M213,Context!$E$5:$G$37,3),"")</f>
        <v/>
      </c>
      <c r="J213" s="30" t="str">
        <f>IFERROR(VLOOKUP(N213,Context!$E$5:$G$37,3),"")</f>
        <v/>
      </c>
      <c r="K213" s="30" t="str">
        <f>IFERROR(VLOOKUP(O213,Context!$E$5:$G$37,3),"")</f>
        <v/>
      </c>
      <c r="L213" s="32"/>
      <c r="M213" s="36"/>
      <c r="N213" s="36"/>
      <c r="O213" s="36"/>
    </row>
    <row r="214" spans="1:15" ht="30" customHeight="1" x14ac:dyDescent="0.3">
      <c r="A214" s="65"/>
      <c r="B214" s="33"/>
      <c r="C214" s="30"/>
      <c r="D214" s="60" t="s">
        <v>437</v>
      </c>
      <c r="E214" s="86"/>
      <c r="F214" s="90"/>
      <c r="G214" s="63" t="str">
        <f>IF(I214="Y","","NVT")</f>
        <v>NVT</v>
      </c>
      <c r="H214" s="30"/>
      <c r="I214" s="30" t="str">
        <f>IFERROR(VLOOKUP(M214,Context!$E$5:$G$37,3),"")</f>
        <v/>
      </c>
      <c r="J214" s="30" t="str">
        <f>IFERROR(VLOOKUP(N214,Context!$E$5:$G$37,3),"")</f>
        <v/>
      </c>
      <c r="K214" s="30" t="str">
        <f>IFERROR(VLOOKUP(O214,Context!$E$5:$G$37,3),"")</f>
        <v/>
      </c>
      <c r="L214" s="30"/>
      <c r="M214" s="33"/>
      <c r="N214" s="33"/>
      <c r="O214" s="33"/>
    </row>
    <row r="215" spans="1:15" ht="38.25" customHeight="1" x14ac:dyDescent="0.3">
      <c r="A215" s="65">
        <v>147</v>
      </c>
      <c r="B215" s="33" t="s">
        <v>135</v>
      </c>
      <c r="C215" s="29" t="s">
        <v>130</v>
      </c>
      <c r="D215" s="28" t="s">
        <v>438</v>
      </c>
      <c r="E215" s="87" t="str">
        <f>IF(G215="NVT",DropdownAntwoord!A$3,"")</f>
        <v/>
      </c>
      <c r="F215" s="83"/>
      <c r="G215" s="63"/>
      <c r="H215" s="30">
        <v>0</v>
      </c>
      <c r="I215" s="30" t="str">
        <f>IFERROR(VLOOKUP(M215,Context!$E$5:$G$37,3),"")</f>
        <v/>
      </c>
      <c r="J215" s="30" t="str">
        <f>IFERROR(VLOOKUP(N215,Context!$E$5:$G$37,3),"")</f>
        <v/>
      </c>
      <c r="K215" s="30" t="str">
        <f>IFERROR(VLOOKUP(O215,Context!$E$5:$G$37,3),"")</f>
        <v/>
      </c>
      <c r="L215" s="30"/>
      <c r="M215" s="37"/>
      <c r="N215" s="33"/>
      <c r="O215" s="33"/>
    </row>
    <row r="216" spans="1:15" ht="72" customHeight="1" x14ac:dyDescent="0.3">
      <c r="A216" s="65">
        <v>148</v>
      </c>
      <c r="B216" s="33" t="s">
        <v>135</v>
      </c>
      <c r="C216" s="29" t="s">
        <v>49</v>
      </c>
      <c r="D216" s="28" t="s">
        <v>439</v>
      </c>
      <c r="E216" s="87" t="str">
        <f>IF(G216="NVT",DropdownAntwoord!A$3,"")</f>
        <v/>
      </c>
      <c r="F216" s="83"/>
      <c r="G216" s="63"/>
      <c r="H216" s="30">
        <v>0</v>
      </c>
      <c r="I216" s="30" t="str">
        <f>IFERROR(VLOOKUP(M216,Context!$E$5:$G$37,3),"")</f>
        <v/>
      </c>
      <c r="J216" s="30" t="str">
        <f>IFERROR(VLOOKUP(N216,Context!$E$5:$G$37,3),"")</f>
        <v/>
      </c>
      <c r="K216" s="30" t="str">
        <f>IFERROR(VLOOKUP(O216,Context!$E$5:$G$37,3),"")</f>
        <v/>
      </c>
      <c r="L216" s="30"/>
      <c r="M216" s="37"/>
      <c r="N216" s="33"/>
      <c r="O216" s="33"/>
    </row>
    <row r="217" spans="1:15" ht="50.1" customHeight="1" x14ac:dyDescent="0.3">
      <c r="A217" s="65">
        <v>149</v>
      </c>
      <c r="B217" s="33" t="s">
        <v>135</v>
      </c>
      <c r="C217" s="29" t="s">
        <v>48</v>
      </c>
      <c r="D217" s="28" t="s">
        <v>440</v>
      </c>
      <c r="E217" s="87" t="str">
        <f>IF(G217="NVT",DropdownAntwoord!A$3,"")</f>
        <v/>
      </c>
      <c r="F217" s="83"/>
      <c r="G217" s="63"/>
      <c r="H217" s="30">
        <v>0</v>
      </c>
      <c r="I217" s="30" t="str">
        <f>IFERROR(VLOOKUP(M217,Context!$E$5:$G$37,3),"")</f>
        <v/>
      </c>
      <c r="J217" s="30" t="str">
        <f>IFERROR(VLOOKUP(N217,Context!$E$5:$G$37,3),"")</f>
        <v/>
      </c>
      <c r="K217" s="30" t="str">
        <f>IFERROR(VLOOKUP(O217,Context!$E$5:$G$37,3),"")</f>
        <v/>
      </c>
      <c r="L217" s="30"/>
      <c r="M217" s="37"/>
      <c r="N217" s="33"/>
      <c r="O217" s="33"/>
    </row>
    <row r="218" spans="1:15" ht="57" customHeight="1" x14ac:dyDescent="0.3">
      <c r="A218" s="65">
        <v>150</v>
      </c>
      <c r="B218" s="33" t="s">
        <v>135</v>
      </c>
      <c r="C218" s="29" t="s">
        <v>46</v>
      </c>
      <c r="D218" s="28" t="s">
        <v>441</v>
      </c>
      <c r="E218" s="87" t="str">
        <f>IF(G218="NVT",DropdownAntwoord!A$3,"")</f>
        <v/>
      </c>
      <c r="F218" s="83"/>
      <c r="G218" s="63"/>
      <c r="H218" s="30">
        <v>0</v>
      </c>
      <c r="I218" s="30" t="str">
        <f>IFERROR(VLOOKUP(M218,Context!$E$5:$G$37,3),"")</f>
        <v/>
      </c>
      <c r="J218" s="30" t="str">
        <f>IFERROR(VLOOKUP(N218,Context!$E$5:$G$37,3),"")</f>
        <v/>
      </c>
      <c r="K218" s="30" t="str">
        <f>IFERROR(VLOOKUP(O218,Context!$E$5:$G$37,3),"")</f>
        <v/>
      </c>
      <c r="L218" s="30"/>
      <c r="M218" s="37"/>
      <c r="N218" s="33"/>
      <c r="O218" s="33"/>
    </row>
    <row r="219" spans="1:15" ht="50.1" customHeight="1" x14ac:dyDescent="0.3">
      <c r="A219" s="65">
        <v>151</v>
      </c>
      <c r="B219" s="33" t="s">
        <v>135</v>
      </c>
      <c r="C219" s="29" t="s">
        <v>45</v>
      </c>
      <c r="D219" s="28" t="s">
        <v>442</v>
      </c>
      <c r="E219" s="87" t="str">
        <f>IF(G219="NVT",DropdownAntwoord!A$3,"")</f>
        <v/>
      </c>
      <c r="F219" s="83"/>
      <c r="G219" s="63"/>
      <c r="H219" s="30">
        <v>0</v>
      </c>
      <c r="I219" s="30" t="str">
        <f>IFERROR(VLOOKUP(M219,Context!$E$5:$G$37,3),"")</f>
        <v/>
      </c>
      <c r="J219" s="30" t="str">
        <f>IFERROR(VLOOKUP(N219,Context!$E$5:$G$37,3),"")</f>
        <v/>
      </c>
      <c r="K219" s="30" t="str">
        <f>IFERROR(VLOOKUP(O219,Context!$E$5:$G$37,3),"")</f>
        <v/>
      </c>
      <c r="L219" s="30"/>
      <c r="M219" s="37"/>
      <c r="N219" s="33"/>
      <c r="O219" s="33"/>
    </row>
    <row r="220" spans="1:15" ht="58.5" customHeight="1" x14ac:dyDescent="0.3">
      <c r="A220" s="65">
        <v>152</v>
      </c>
      <c r="B220" s="33" t="s">
        <v>135</v>
      </c>
      <c r="C220" s="29" t="s">
        <v>44</v>
      </c>
      <c r="D220" s="28" t="s">
        <v>443</v>
      </c>
      <c r="E220" s="87" t="str">
        <f>IF(G220="NVT",DropdownAntwoord!A$3,"")</f>
        <v/>
      </c>
      <c r="F220" s="83"/>
      <c r="G220" s="63"/>
      <c r="H220" s="30">
        <v>0</v>
      </c>
      <c r="I220" s="30" t="str">
        <f>IFERROR(VLOOKUP(M220,Context!$E$5:$G$37,3),"")</f>
        <v/>
      </c>
      <c r="J220" s="30" t="str">
        <f>IFERROR(VLOOKUP(N220,Context!$E$5:$G$37,3),"")</f>
        <v/>
      </c>
      <c r="K220" s="30" t="str">
        <f>IFERROR(VLOOKUP(O220,Context!$E$5:$G$37,3),"")</f>
        <v/>
      </c>
      <c r="L220" s="30"/>
      <c r="M220" s="37"/>
      <c r="N220" s="33"/>
      <c r="O220" s="33"/>
    </row>
    <row r="221" spans="1:15" ht="59.25" customHeight="1" x14ac:dyDescent="0.3">
      <c r="A221" s="65">
        <v>153</v>
      </c>
      <c r="B221" s="33" t="s">
        <v>135</v>
      </c>
      <c r="C221" s="29" t="s">
        <v>43</v>
      </c>
      <c r="D221" s="28" t="s">
        <v>444</v>
      </c>
      <c r="E221" s="87" t="str">
        <f>IF(G221="NVT",DropdownAntwoord!A$3,"")</f>
        <v/>
      </c>
      <c r="F221" s="83"/>
      <c r="G221" s="63"/>
      <c r="H221" s="30">
        <v>0</v>
      </c>
      <c r="I221" s="30" t="str">
        <f>IFERROR(VLOOKUP(M221,Context!$E$5:$G$37,3),"")</f>
        <v/>
      </c>
      <c r="J221" s="30" t="str">
        <f>IFERROR(VLOOKUP(N221,Context!$E$5:$G$37,3),"")</f>
        <v/>
      </c>
      <c r="K221" s="30" t="str">
        <f>IFERROR(VLOOKUP(O221,Context!$E$5:$G$37,3),"")</f>
        <v/>
      </c>
      <c r="L221" s="30"/>
      <c r="M221" s="37"/>
      <c r="N221" s="33"/>
      <c r="O221" s="33"/>
    </row>
    <row r="222" spans="1:15" ht="40.5" customHeight="1" thickBot="1" x14ac:dyDescent="0.35">
      <c r="A222" s="66">
        <v>154</v>
      </c>
      <c r="B222" s="67" t="s">
        <v>153</v>
      </c>
      <c r="C222" s="68" t="s">
        <v>42</v>
      </c>
      <c r="D222" s="69" t="s">
        <v>445</v>
      </c>
      <c r="E222" s="88" t="str">
        <f>IF(G222="NVT",DropdownAntwoord!A$3,"")</f>
        <v/>
      </c>
      <c r="F222" s="85"/>
      <c r="G222" s="63"/>
      <c r="H222" s="30">
        <v>0</v>
      </c>
      <c r="I222" s="30" t="str">
        <f>IFERROR(VLOOKUP(M222,Context!$E$5:$G$37,3),"")</f>
        <v/>
      </c>
      <c r="J222" s="30" t="str">
        <f>IFERROR(VLOOKUP(N222,Context!$E$5:$G$37,3),"")</f>
        <v/>
      </c>
      <c r="K222" s="30" t="str">
        <f>IFERROR(VLOOKUP(O222,Context!$E$5:$G$37,3),"")</f>
        <v/>
      </c>
      <c r="L222" s="30"/>
      <c r="M222" s="37"/>
      <c r="N222" s="33"/>
      <c r="O222" s="33"/>
    </row>
    <row r="224" spans="1:15" ht="36" customHeight="1" x14ac:dyDescent="0.3">
      <c r="B224" s="124" t="s">
        <v>544</v>
      </c>
      <c r="C224" s="124"/>
      <c r="D224" s="124"/>
      <c r="E224" s="124"/>
      <c r="F224" s="124"/>
    </row>
    <row r="225" spans="2:6" x14ac:dyDescent="0.3">
      <c r="B225" s="1"/>
      <c r="C225" s="43"/>
    </row>
    <row r="226" spans="2:6" x14ac:dyDescent="0.3">
      <c r="B226" s="44" t="s">
        <v>456</v>
      </c>
      <c r="C226" s="43"/>
    </row>
    <row r="227" spans="2:6" ht="33" customHeight="1" x14ac:dyDescent="0.3">
      <c r="B227" s="125" t="s">
        <v>542</v>
      </c>
      <c r="C227" s="125"/>
      <c r="D227" s="125"/>
      <c r="E227" s="125"/>
      <c r="F227" s="125"/>
    </row>
    <row r="228" spans="2:6" ht="14.4" thickBot="1" x14ac:dyDescent="0.35">
      <c r="B228" s="46"/>
      <c r="C228" s="45"/>
    </row>
    <row r="229" spans="2:6" ht="105" customHeight="1" thickBot="1" x14ac:dyDescent="0.35">
      <c r="B229" s="121" t="s">
        <v>457</v>
      </c>
      <c r="C229" s="122"/>
      <c r="D229" s="123"/>
      <c r="E229" s="47" t="s">
        <v>458</v>
      </c>
      <c r="F229" s="48" t="s">
        <v>459</v>
      </c>
    </row>
    <row r="230" spans="2:6" ht="105" customHeight="1" thickBot="1" x14ac:dyDescent="0.35">
      <c r="B230" s="121" t="s">
        <v>460</v>
      </c>
      <c r="C230" s="122"/>
      <c r="D230" s="123"/>
      <c r="E230" s="47" t="s">
        <v>458</v>
      </c>
      <c r="F230" s="48" t="s">
        <v>459</v>
      </c>
    </row>
    <row r="231" spans="2:6" x14ac:dyDescent="0.3">
      <c r="B231" s="1"/>
      <c r="C231" s="45"/>
    </row>
    <row r="232" spans="2:6" ht="165.75" customHeight="1" x14ac:dyDescent="0.3">
      <c r="B232" s="120" t="s">
        <v>539</v>
      </c>
      <c r="C232" s="120"/>
      <c r="D232" s="120"/>
      <c r="E232" s="120"/>
    </row>
  </sheetData>
  <dataConsolidate/>
  <mergeCells count="10">
    <mergeCell ref="B232:E232"/>
    <mergeCell ref="B229:D229"/>
    <mergeCell ref="B230:D230"/>
    <mergeCell ref="B224:F224"/>
    <mergeCell ref="B227:F227"/>
    <mergeCell ref="A1:F1"/>
    <mergeCell ref="A2:D5"/>
    <mergeCell ref="A6:D6"/>
    <mergeCell ref="A7:D7"/>
    <mergeCell ref="A8:D8"/>
  </mergeCells>
  <pageMargins left="0.25" right="0.25" top="0.51299019607843133" bottom="0.45220588235294118" header="0.3" footer="0.3"/>
  <pageSetup paperSize="9" scale="91" fitToHeight="0" orientation="landscape" r:id="rId1"/>
  <headerFooter>
    <oddFooter>&amp;L&amp;9v2019_Questionnaire des normes minimales&amp;CPage &amp;P&amp;R&amp;9 28/05/2019</oddFooter>
  </headerFooter>
  <drawing r:id="rId2"/>
  <legacyDrawing r:id="rId3"/>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200-000000000000}">
          <x14:formula1>
            <xm:f>DropdownAntwoord!$A$1:$A$4</xm:f>
          </x14:formula1>
          <xm:sqref>E12:E13 E16 E18:E20 E23:E28 E30:E31 E34:E41 E44 E47:E51 E53:E55 E57:E58 E69:E74 E77:E80 E82:E85 E88:E90 E92:E93 E95:E99 E102:E105 E107:E110 E112:E117 E119 E121:E125 E128:E130 E132:E144 E147:E150 E152:E153 E155:E157 E160:E161 E163:E165 E167:E168 E171 E173:E174 E177:E181 E183:E187 E190:E194 E196:E197 E199:E201 E204:E205 E208:E212 E215:E222 E61:E67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27"/>
  <sheetViews>
    <sheetView zoomScaleNormal="100" workbookViewId="0"/>
  </sheetViews>
  <sheetFormatPr defaultRowHeight="14.4" x14ac:dyDescent="0.3"/>
  <cols>
    <col min="1" max="1" width="4.44140625" customWidth="1"/>
    <col min="2" max="2" width="90.88671875" customWidth="1"/>
    <col min="3" max="3" width="16" customWidth="1"/>
    <col min="4" max="4" width="2.33203125" customWidth="1"/>
    <col min="5" max="5" width="82.109375" customWidth="1"/>
  </cols>
  <sheetData>
    <row r="2" spans="2:5" ht="28.8" x14ac:dyDescent="0.3">
      <c r="B2" s="70" t="s">
        <v>461</v>
      </c>
      <c r="C2" s="7" t="s">
        <v>462</v>
      </c>
      <c r="D2" s="8"/>
      <c r="E2" s="9" t="s">
        <v>166</v>
      </c>
    </row>
    <row r="3" spans="2:5" x14ac:dyDescent="0.3">
      <c r="B3" s="71" t="s">
        <v>463</v>
      </c>
      <c r="C3" s="11" t="s">
        <v>167</v>
      </c>
      <c r="D3" s="12"/>
      <c r="E3" s="13" t="s">
        <v>464</v>
      </c>
    </row>
    <row r="4" spans="2:5" x14ac:dyDescent="0.3">
      <c r="B4" s="71" t="s">
        <v>465</v>
      </c>
      <c r="C4" s="10" t="s">
        <v>168</v>
      </c>
      <c r="D4" s="14"/>
      <c r="E4" s="13" t="s">
        <v>466</v>
      </c>
    </row>
    <row r="5" spans="2:5" x14ac:dyDescent="0.3">
      <c r="B5" s="71" t="s">
        <v>467</v>
      </c>
      <c r="C5" s="11" t="s">
        <v>169</v>
      </c>
      <c r="D5" s="12"/>
      <c r="E5" s="13" t="s">
        <v>468</v>
      </c>
    </row>
    <row r="6" spans="2:5" x14ac:dyDescent="0.3">
      <c r="B6" s="71" t="s">
        <v>469</v>
      </c>
      <c r="C6" s="11" t="s">
        <v>170</v>
      </c>
      <c r="D6" s="12"/>
      <c r="E6" s="13" t="s">
        <v>470</v>
      </c>
    </row>
    <row r="7" spans="2:5" x14ac:dyDescent="0.3">
      <c r="B7" s="71" t="s">
        <v>471</v>
      </c>
      <c r="C7" s="11" t="s">
        <v>171</v>
      </c>
      <c r="D7" s="12"/>
      <c r="E7" s="15" t="s">
        <v>472</v>
      </c>
    </row>
    <row r="8" spans="2:5" x14ac:dyDescent="0.3">
      <c r="B8" s="71" t="s">
        <v>172</v>
      </c>
      <c r="C8" s="11" t="s">
        <v>173</v>
      </c>
      <c r="D8" s="14"/>
      <c r="E8" s="13" t="s">
        <v>473</v>
      </c>
    </row>
    <row r="9" spans="2:5" x14ac:dyDescent="0.3">
      <c r="B9" s="71" t="s">
        <v>474</v>
      </c>
      <c r="C9" s="11" t="s">
        <v>174</v>
      </c>
      <c r="D9" s="12"/>
      <c r="E9" s="13" t="s">
        <v>475</v>
      </c>
    </row>
    <row r="10" spans="2:5" x14ac:dyDescent="0.3">
      <c r="B10" s="71" t="s">
        <v>476</v>
      </c>
      <c r="C10" s="11" t="s">
        <v>175</v>
      </c>
      <c r="D10" s="12"/>
      <c r="E10" s="13" t="s">
        <v>477</v>
      </c>
    </row>
    <row r="11" spans="2:5" x14ac:dyDescent="0.3">
      <c r="B11" s="71" t="s">
        <v>478</v>
      </c>
      <c r="C11" s="11" t="s">
        <v>176</v>
      </c>
      <c r="D11" s="12"/>
      <c r="E11" s="13" t="s">
        <v>479</v>
      </c>
    </row>
    <row r="12" spans="2:5" x14ac:dyDescent="0.3">
      <c r="B12" s="71" t="s">
        <v>480</v>
      </c>
      <c r="C12" s="11" t="s">
        <v>177</v>
      </c>
      <c r="D12" s="12"/>
      <c r="E12" s="13" t="s">
        <v>481</v>
      </c>
    </row>
    <row r="13" spans="2:5" x14ac:dyDescent="0.3">
      <c r="B13" s="71" t="s">
        <v>482</v>
      </c>
      <c r="C13" s="11" t="s">
        <v>178</v>
      </c>
      <c r="D13" s="12"/>
      <c r="E13" s="13" t="s">
        <v>483</v>
      </c>
    </row>
    <row r="14" spans="2:5" x14ac:dyDescent="0.3">
      <c r="B14" s="71" t="s">
        <v>484</v>
      </c>
      <c r="C14" s="11" t="s">
        <v>179</v>
      </c>
      <c r="D14" s="12"/>
      <c r="E14" s="13" t="s">
        <v>485</v>
      </c>
    </row>
    <row r="15" spans="2:5" x14ac:dyDescent="0.3">
      <c r="B15" s="71" t="s">
        <v>486</v>
      </c>
      <c r="C15" s="11" t="s">
        <v>176</v>
      </c>
      <c r="D15" s="12"/>
      <c r="E15" s="13" t="s">
        <v>487</v>
      </c>
    </row>
    <row r="16" spans="2:5" x14ac:dyDescent="0.3">
      <c r="B16" s="71" t="s">
        <v>488</v>
      </c>
      <c r="C16" s="11" t="s">
        <v>180</v>
      </c>
      <c r="D16" s="12"/>
      <c r="E16" s="13" t="s">
        <v>489</v>
      </c>
    </row>
    <row r="17" spans="2:5" x14ac:dyDescent="0.3">
      <c r="B17" s="71" t="s">
        <v>490</v>
      </c>
      <c r="C17" s="11" t="s">
        <v>181</v>
      </c>
      <c r="D17" s="12"/>
      <c r="E17" s="13"/>
    </row>
    <row r="18" spans="2:5" x14ac:dyDescent="0.3">
      <c r="B18" s="71" t="s">
        <v>491</v>
      </c>
      <c r="C18" s="11" t="s">
        <v>182</v>
      </c>
      <c r="D18" s="12"/>
      <c r="E18" s="13"/>
    </row>
    <row r="19" spans="2:5" x14ac:dyDescent="0.3">
      <c r="B19" s="71" t="s">
        <v>492</v>
      </c>
      <c r="C19" s="11" t="s">
        <v>183</v>
      </c>
      <c r="D19" s="12"/>
      <c r="E19" s="13"/>
    </row>
    <row r="20" spans="2:5" x14ac:dyDescent="0.3">
      <c r="B20" s="71" t="s">
        <v>493</v>
      </c>
      <c r="C20" s="11" t="s">
        <v>184</v>
      </c>
      <c r="D20" s="12"/>
      <c r="E20" s="13"/>
    </row>
    <row r="21" spans="2:5" x14ac:dyDescent="0.3">
      <c r="B21" s="71" t="s">
        <v>494</v>
      </c>
      <c r="C21" s="11" t="s">
        <v>185</v>
      </c>
      <c r="D21" s="12"/>
      <c r="E21" s="13"/>
    </row>
    <row r="22" spans="2:5" x14ac:dyDescent="0.3">
      <c r="B22" s="71" t="s">
        <v>495</v>
      </c>
      <c r="C22" s="10">
        <v>9</v>
      </c>
      <c r="D22" s="14"/>
      <c r="E22" s="13"/>
    </row>
    <row r="23" spans="2:5" x14ac:dyDescent="0.3">
      <c r="B23" s="71" t="s">
        <v>496</v>
      </c>
      <c r="C23" s="11" t="s">
        <v>186</v>
      </c>
      <c r="D23" s="14"/>
      <c r="E23" s="13"/>
    </row>
    <row r="24" spans="2:5" x14ac:dyDescent="0.3">
      <c r="B24" s="71" t="s">
        <v>497</v>
      </c>
      <c r="C24" s="11" t="s">
        <v>174</v>
      </c>
      <c r="D24" s="14"/>
      <c r="E24" s="13"/>
    </row>
    <row r="25" spans="2:5" x14ac:dyDescent="0.3">
      <c r="B25" s="71" t="s">
        <v>498</v>
      </c>
      <c r="C25" s="11" t="s">
        <v>187</v>
      </c>
      <c r="D25" s="14"/>
      <c r="E25" s="13"/>
    </row>
    <row r="26" spans="2:5" x14ac:dyDescent="0.3">
      <c r="B26" s="71" t="s">
        <v>499</v>
      </c>
      <c r="C26" s="11" t="s">
        <v>171</v>
      </c>
      <c r="D26" s="12"/>
      <c r="E26" s="13"/>
    </row>
    <row r="27" spans="2:5" x14ac:dyDescent="0.3">
      <c r="B27" s="72" t="s">
        <v>500</v>
      </c>
      <c r="C27" s="16" t="s">
        <v>188</v>
      </c>
      <c r="D27" s="12"/>
      <c r="E27" s="1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zoomScale="110" zoomScaleNormal="110" workbookViewId="0"/>
  </sheetViews>
  <sheetFormatPr defaultRowHeight="14.4" x14ac:dyDescent="0.3"/>
  <cols>
    <col min="1" max="1" width="4.6640625" style="53" customWidth="1"/>
    <col min="2" max="2" width="85.109375" customWidth="1"/>
    <col min="3" max="3" width="89.6640625" customWidth="1"/>
  </cols>
  <sheetData>
    <row r="1" spans="1:3" ht="15" thickBot="1" x14ac:dyDescent="0.35"/>
    <row r="2" spans="1:3" ht="15" thickBot="1" x14ac:dyDescent="0.35">
      <c r="A2" s="53" t="s">
        <v>216</v>
      </c>
      <c r="B2" s="20" t="s">
        <v>236</v>
      </c>
    </row>
    <row r="3" spans="1:3" ht="15" thickBot="1" x14ac:dyDescent="0.35">
      <c r="A3" s="53" t="s">
        <v>217</v>
      </c>
      <c r="B3" s="21" t="s">
        <v>240</v>
      </c>
    </row>
    <row r="4" spans="1:3" ht="15" thickBot="1" x14ac:dyDescent="0.35">
      <c r="A4" s="53" t="s">
        <v>218</v>
      </c>
      <c r="B4" s="21" t="s">
        <v>247</v>
      </c>
    </row>
    <row r="5" spans="1:3" ht="15" thickBot="1" x14ac:dyDescent="0.35">
      <c r="A5" s="53" t="s">
        <v>219</v>
      </c>
      <c r="B5" s="22" t="s">
        <v>258</v>
      </c>
    </row>
    <row r="6" spans="1:3" ht="15" thickBot="1" x14ac:dyDescent="0.35">
      <c r="A6" s="53" t="s">
        <v>220</v>
      </c>
      <c r="B6" s="23" t="s">
        <v>268</v>
      </c>
    </row>
    <row r="7" spans="1:3" ht="15" thickBot="1" x14ac:dyDescent="0.35">
      <c r="A7" s="53" t="s">
        <v>221</v>
      </c>
      <c r="B7" s="21" t="s">
        <v>501</v>
      </c>
    </row>
    <row r="8" spans="1:3" ht="15" thickBot="1" x14ac:dyDescent="0.35">
      <c r="A8" s="53" t="s">
        <v>222</v>
      </c>
      <c r="B8" s="73" t="s">
        <v>285</v>
      </c>
    </row>
    <row r="9" spans="1:3" ht="15" thickBot="1" x14ac:dyDescent="0.35">
      <c r="A9" s="53" t="s">
        <v>223</v>
      </c>
      <c r="B9" s="25" t="s">
        <v>301</v>
      </c>
    </row>
    <row r="10" spans="1:3" ht="15" thickBot="1" x14ac:dyDescent="0.35">
      <c r="A10" s="53" t="s">
        <v>224</v>
      </c>
      <c r="B10" s="24" t="s">
        <v>502</v>
      </c>
      <c r="C10" s="20" t="s">
        <v>503</v>
      </c>
    </row>
    <row r="11" spans="1:3" ht="15" thickBot="1" x14ac:dyDescent="0.35">
      <c r="A11" s="53" t="s">
        <v>225</v>
      </c>
      <c r="B11" s="18" t="s">
        <v>0</v>
      </c>
      <c r="C11" s="21" t="s">
        <v>504</v>
      </c>
    </row>
    <row r="12" spans="1:3" ht="15" thickBot="1" x14ac:dyDescent="0.35">
      <c r="A12" s="53" t="s">
        <v>226</v>
      </c>
      <c r="B12" s="19" t="s">
        <v>0</v>
      </c>
      <c r="C12" s="21" t="s">
        <v>505</v>
      </c>
    </row>
    <row r="13" spans="1:3" ht="15" thickBot="1" x14ac:dyDescent="0.35">
      <c r="A13" s="53" t="s">
        <v>227</v>
      </c>
      <c r="B13" s="19" t="s">
        <v>0</v>
      </c>
      <c r="C13" s="23" t="s">
        <v>370</v>
      </c>
    </row>
    <row r="14" spans="1:3" ht="15" thickBot="1" x14ac:dyDescent="0.35">
      <c r="A14" s="53" t="s">
        <v>228</v>
      </c>
      <c r="B14" s="23" t="s">
        <v>383</v>
      </c>
    </row>
    <row r="15" spans="1:3" ht="15" thickBot="1" x14ac:dyDescent="0.35">
      <c r="A15" s="53" t="s">
        <v>229</v>
      </c>
      <c r="B15" s="23" t="s">
        <v>506</v>
      </c>
      <c r="C15" s="25" t="s">
        <v>394</v>
      </c>
    </row>
    <row r="16" spans="1:3" ht="15" thickBot="1" x14ac:dyDescent="0.35">
      <c r="A16" s="53" t="s">
        <v>230</v>
      </c>
      <c r="C16" s="21" t="s">
        <v>400</v>
      </c>
    </row>
    <row r="17" spans="1:3" ht="15" thickBot="1" x14ac:dyDescent="0.35">
      <c r="A17" s="53" t="s">
        <v>231</v>
      </c>
      <c r="C17" s="21" t="s">
        <v>412</v>
      </c>
    </row>
    <row r="18" spans="1:3" ht="15" thickBot="1" x14ac:dyDescent="0.35">
      <c r="A18" s="53" t="s">
        <v>232</v>
      </c>
      <c r="C18" s="21" t="s">
        <v>425</v>
      </c>
    </row>
    <row r="19" spans="1:3" ht="15" thickBot="1" x14ac:dyDescent="0.35">
      <c r="A19" s="53" t="s">
        <v>233</v>
      </c>
      <c r="B19" s="20" t="s">
        <v>429</v>
      </c>
    </row>
    <row r="20" spans="1:3" ht="15" thickBot="1" x14ac:dyDescent="0.35">
      <c r="A20" s="53" t="s">
        <v>234</v>
      </c>
      <c r="B20" s="20" t="s">
        <v>436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A3" sqref="A3"/>
    </sheetView>
  </sheetViews>
  <sheetFormatPr defaultRowHeight="14.4" x14ac:dyDescent="0.3"/>
  <cols>
    <col min="1" max="1" width="17.88671875" customWidth="1"/>
  </cols>
  <sheetData>
    <row r="1" spans="1:1" x14ac:dyDescent="0.3">
      <c r="A1" s="40" t="s">
        <v>190</v>
      </c>
    </row>
    <row r="2" spans="1:1" x14ac:dyDescent="0.3">
      <c r="A2" s="40" t="s">
        <v>191</v>
      </c>
    </row>
    <row r="3" spans="1:1" x14ac:dyDescent="0.3">
      <c r="A3" s="5" t="s">
        <v>192</v>
      </c>
    </row>
  </sheetData>
  <sheetProtection algorithmName="SHA-512" hashValue="uDO8ovIrYGCyhFWkQTjU0UZ17MKbcqUE+idXQ5FyPKxy/H5TTKFxeWtfu9vl17kj7aKVBGkRVha+LdGkX7FduA==" saltValue="PYu+RppDVbpHPCZpqGb7A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Intro</vt:lpstr>
      <vt:lpstr>Context</vt:lpstr>
      <vt:lpstr>Questionnaire</vt:lpstr>
      <vt:lpstr>LIEN ISO</vt:lpstr>
      <vt:lpstr>Groupe</vt:lpstr>
      <vt:lpstr>DropdownAntwoord</vt:lpstr>
      <vt:lpstr>Context!Afdrukbereik</vt:lpstr>
      <vt:lpstr>Groupe!Afdrukbereik</vt:lpstr>
      <vt:lpstr>Intro!Afdrukbereik</vt:lpstr>
      <vt:lpstr>'LIEN ISO'!Afdrukbereik</vt:lpstr>
      <vt:lpstr>Questionnaire!Afdrukbereik</vt:lpstr>
      <vt:lpstr>Questionnaire!Afdruktitels</vt:lpstr>
    </vt:vector>
  </TitlesOfParts>
  <Company>SMALS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Maekelberghe</dc:creator>
  <cp:lastModifiedBy>Mike Canniere</cp:lastModifiedBy>
  <cp:lastPrinted>2019-05-28T12:22:50Z</cp:lastPrinted>
  <dcterms:created xsi:type="dcterms:W3CDTF">2019-03-03T15:20:03Z</dcterms:created>
  <dcterms:modified xsi:type="dcterms:W3CDTF">2026-02-11T08:50:35Z</dcterms:modified>
</cp:coreProperties>
</file>